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 CSK\Desktop\2023-2024\стипендіальна комісія\рейтинг літня\"/>
    </mc:Choice>
  </mc:AlternateContent>
  <xr:revisionPtr revIDLastSave="0" documentId="13_ncr:1_{EEADD841-1998-471D-A247-7EB41E6D3F39}" xr6:coauthVersionLast="47" xr6:coauthVersionMax="47" xr10:uidLastSave="{00000000-0000-0000-0000-000000000000}"/>
  <bookViews>
    <workbookView xWindow="-20610" yWindow="-120" windowWidth="20730" windowHeight="11160" tabRatio="934" firstSheet="1" activeTab="2" xr2:uid="{00000000-000D-0000-FFFF-FFFF00000000}"/>
  </bookViews>
  <sheets>
    <sheet name="Середній бал" sheetId="1" r:id="rId1"/>
    <sheet name="АВ-21" sheetId="2" r:id="rId2"/>
    <sheet name="АВ-22" sheetId="3" r:id="rId3"/>
    <sheet name="АВ-22ск" sheetId="4" r:id="rId4"/>
    <sheet name="АВ-23" sheetId="5" r:id="rId5"/>
    <sheet name="АВ-23м" sheetId="6" r:id="rId6"/>
    <sheet name="АВ-23ск" sheetId="7" r:id="rId7"/>
    <sheet name="ГМ-23" sheetId="8" r:id="rId8"/>
    <sheet name="ГМ-23м" sheetId="9" r:id="rId9"/>
    <sheet name="ГМ-23ск" sheetId="10" r:id="rId10"/>
    <sheet name="ГР-22" sheetId="11" r:id="rId11"/>
    <sheet name="ГР-23" sheetId="12" r:id="rId12"/>
    <sheet name="ГР-23ск" sheetId="13" r:id="rId13"/>
    <sheet name="ЕПА-21" sheetId="14" r:id="rId14"/>
    <sheet name="ЕПА-22" sheetId="15" r:id="rId15"/>
    <sheet name="ЕПА-22ск" sheetId="16" r:id="rId16"/>
    <sheet name="ЕПА-23" sheetId="17" r:id="rId17"/>
    <sheet name="ЕПА-23м" sheetId="18" r:id="rId18"/>
    <sheet name="ЕПА-23ск" sheetId="19" r:id="rId19"/>
    <sheet name="МО-21" sheetId="20" r:id="rId20"/>
    <sheet name="МО-22" sheetId="21" r:id="rId21"/>
    <sheet name="МО-22ск" sheetId="22" r:id="rId22"/>
    <sheet name="МТ-23" sheetId="23" r:id="rId23"/>
    <sheet name="МТ-23м" sheetId="24" r:id="rId24"/>
    <sheet name="МТ-23ск" sheetId="25" r:id="rId25"/>
    <sheet name="МЧМ-21" sheetId="26" r:id="rId26"/>
    <sheet name="МЧМ-22" sheetId="27" r:id="rId27"/>
    <sheet name="МЧМ-22ск" sheetId="28" r:id="rId28"/>
    <sheet name="ХТ-21" sheetId="29" r:id="rId29"/>
    <sheet name="ХТ-22" sheetId="30" r:id="rId30"/>
    <sheet name="ХТ-22ск" sheetId="31" r:id="rId31"/>
    <sheet name="ХТ-23" sheetId="32" r:id="rId32"/>
    <sheet name="ХТ-23м" sheetId="33" r:id="rId33"/>
    <sheet name="ХТ-23ск" sheetId="34" r:id="rId3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0" l="1"/>
  <c r="I8" i="10"/>
  <c r="I7" i="10"/>
  <c r="I12" i="10"/>
  <c r="I10" i="10"/>
  <c r="K7" i="31"/>
  <c r="K9" i="31"/>
  <c r="K16" i="9"/>
  <c r="K10" i="9"/>
  <c r="K13" i="9"/>
  <c r="K8" i="9"/>
  <c r="K7" i="9"/>
  <c r="Q10" i="24" l="1"/>
  <c r="Q9" i="24"/>
  <c r="Q8" i="24"/>
  <c r="Q7" i="24"/>
  <c r="I7" i="4"/>
  <c r="I8" i="4"/>
  <c r="I7" i="2"/>
  <c r="I8" i="16"/>
  <c r="I7" i="16"/>
  <c r="I8" i="14"/>
  <c r="I7" i="14"/>
  <c r="C14" i="34"/>
  <c r="M7" i="34"/>
  <c r="M8" i="34"/>
  <c r="M12" i="34"/>
  <c r="C15" i="33"/>
  <c r="K8" i="33"/>
  <c r="K7" i="33"/>
  <c r="K10" i="33"/>
  <c r="K9" i="33"/>
  <c r="C14" i="32"/>
  <c r="I8" i="32"/>
  <c r="I7" i="32"/>
  <c r="I12" i="32"/>
  <c r="C16" i="31"/>
  <c r="K8" i="31"/>
  <c r="C17" i="30"/>
  <c r="M7" i="30"/>
  <c r="M8" i="30"/>
  <c r="M9" i="30"/>
  <c r="C17" i="29"/>
  <c r="K7" i="29"/>
  <c r="K8" i="29"/>
  <c r="K9" i="29"/>
  <c r="K15" i="29" s="1"/>
  <c r="C18" i="28"/>
  <c r="K7" i="28"/>
  <c r="K16" i="28" s="1"/>
  <c r="K10" i="28"/>
  <c r="K9" i="28"/>
  <c r="K8" i="28"/>
  <c r="C17" i="27"/>
  <c r="M7" i="27"/>
  <c r="M8" i="27"/>
  <c r="M9" i="27"/>
  <c r="M15" i="27" s="1"/>
  <c r="C16" i="26"/>
  <c r="K8" i="26"/>
  <c r="K10" i="26"/>
  <c r="K9" i="26"/>
  <c r="K7" i="26"/>
  <c r="C24" i="25"/>
  <c r="K9" i="25"/>
  <c r="K7" i="25"/>
  <c r="K8" i="25"/>
  <c r="C16" i="24"/>
  <c r="C16" i="23"/>
  <c r="I7" i="23"/>
  <c r="I14" i="23"/>
  <c r="C16" i="22"/>
  <c r="K10" i="22"/>
  <c r="K8" i="22"/>
  <c r="K7" i="22"/>
  <c r="K9" i="22"/>
  <c r="C18" i="21"/>
  <c r="I8" i="21"/>
  <c r="I9" i="21"/>
  <c r="I7" i="21"/>
  <c r="C14" i="20"/>
  <c r="K7" i="20"/>
  <c r="K8" i="20"/>
  <c r="C19" i="19"/>
  <c r="K17" i="19"/>
  <c r="C15" i="18"/>
  <c r="K7" i="18"/>
  <c r="K13" i="18"/>
  <c r="C14" i="17"/>
  <c r="I8" i="17"/>
  <c r="I7" i="17"/>
  <c r="I12" i="17" s="1"/>
  <c r="C16" i="16"/>
  <c r="I14" i="16"/>
  <c r="C16" i="15"/>
  <c r="K7" i="15"/>
  <c r="K8" i="15"/>
  <c r="C17" i="14"/>
  <c r="C14" i="13"/>
  <c r="I8" i="13"/>
  <c r="I7" i="13"/>
  <c r="I12" i="13" s="1"/>
  <c r="C13" i="12"/>
  <c r="I8" i="12"/>
  <c r="I7" i="12"/>
  <c r="I11" i="12" s="1"/>
  <c r="C14" i="11"/>
  <c r="I7" i="11"/>
  <c r="I12" i="11" s="1"/>
  <c r="C22" i="10"/>
  <c r="I14" i="10"/>
  <c r="I11" i="10"/>
  <c r="I13" i="10"/>
  <c r="I9" i="10"/>
  <c r="C21" i="9"/>
  <c r="K15" i="9"/>
  <c r="K14" i="9"/>
  <c r="K12" i="9"/>
  <c r="K11" i="9"/>
  <c r="K9" i="9"/>
  <c r="C19" i="8"/>
  <c r="I8" i="8"/>
  <c r="I7" i="8"/>
  <c r="I17" i="8"/>
  <c r="C22" i="7"/>
  <c r="K10" i="7"/>
  <c r="K7" i="7"/>
  <c r="K9" i="7"/>
  <c r="K8" i="7"/>
  <c r="K20" i="7" s="1"/>
  <c r="C16" i="6"/>
  <c r="K7" i="6"/>
  <c r="K8" i="6"/>
  <c r="K14" i="6" s="1"/>
  <c r="C16" i="5"/>
  <c r="I8" i="5"/>
  <c r="I7" i="5"/>
  <c r="I14" i="5" s="1"/>
  <c r="C20" i="4"/>
  <c r="C15" i="3"/>
  <c r="K8" i="3"/>
  <c r="K7" i="3"/>
  <c r="K13" i="3" s="1"/>
  <c r="C15" i="2"/>
  <c r="I13" i="2"/>
  <c r="K13" i="33" l="1"/>
  <c r="M15" i="30"/>
  <c r="K14" i="31"/>
  <c r="K14" i="26"/>
  <c r="K22" i="25"/>
  <c r="Q14" i="24"/>
  <c r="K14" i="22"/>
  <c r="I16" i="21"/>
  <c r="K12" i="20"/>
  <c r="K14" i="15"/>
  <c r="I20" i="10"/>
  <c r="K19" i="9"/>
  <c r="B4" i="1" s="1"/>
  <c r="I18" i="4"/>
  <c r="I15" i="14"/>
</calcChain>
</file>

<file path=xl/sharedStrings.xml><?xml version="1.0" encoding="utf-8"?>
<sst xmlns="http://schemas.openxmlformats.org/spreadsheetml/2006/main" count="793" uniqueCount="300">
  <si>
    <t>Середній прохідний бал по факультету для груп, де навчається 1 студент за кошти держзамовлення</t>
  </si>
  <si>
    <t>АВ-21</t>
  </si>
  <si>
    <t>ПІБ</t>
  </si>
  <si>
    <t>Теорія автоматичного керування</t>
  </si>
  <si>
    <t>Системне програмування</t>
  </si>
  <si>
    <t>Ідентифікація та моделювання об’єктів автоматизації</t>
  </si>
  <si>
    <t>Дод. бали</t>
  </si>
  <si>
    <t>Бали рейтингу</t>
  </si>
  <si>
    <t>Оцінка</t>
  </si>
  <si>
    <t>Кредити</t>
  </si>
  <si>
    <t>АММОСОВ Валерій Юрійович</t>
  </si>
  <si>
    <t>НАСТУСЕНКО Поліна Андріївна</t>
  </si>
  <si>
    <t>ПИХТІН Анна Сергіївна</t>
  </si>
  <si>
    <t>СТАДНІЙЧУК Анна Михайлівна</t>
  </si>
  <si>
    <t>Середнє значення</t>
  </si>
  <si>
    <t>Всього</t>
  </si>
  <si>
    <t>4</t>
  </si>
  <si>
    <t>АВ-22</t>
  </si>
  <si>
    <t>Автоматизація технологічних процесів та виробництв</t>
  </si>
  <si>
    <t>Технологічні вимірювання та прилади</t>
  </si>
  <si>
    <t>Електроніка та мікросхемотехніка</t>
  </si>
  <si>
    <t>Електроніка та мікросхемотехніка (курсова робота)</t>
  </si>
  <si>
    <t>БІЛЕНКО Захар Вікторович</t>
  </si>
  <si>
    <t>ПОДУФАЛИЙ Кирил Сергійович</t>
  </si>
  <si>
    <t>ЧЕРЕВАЧ Олеся Олександрівна</t>
  </si>
  <si>
    <t>ШРАМ Дмитро Петрович</t>
  </si>
  <si>
    <t>АВ-22ск</t>
  </si>
  <si>
    <t>ВОРОХ Максим Михайлович</t>
  </si>
  <si>
    <t>КАЛЬЧУК Сергій Олександрович</t>
  </si>
  <si>
    <t>ОСТАПЕНКО Олексій Сергійович</t>
  </si>
  <si>
    <t>ПИЛЬОВ Богдан Олександрович</t>
  </si>
  <si>
    <t>СОЛОМЧЕНКО Артем Олександрович</t>
  </si>
  <si>
    <t>СТРЕЛЕЦЬ Ілля Андрійович</t>
  </si>
  <si>
    <t>СТРЮК Андрій Олегович</t>
  </si>
  <si>
    <t>УЛІТИЧ Олександр Віталійович</t>
  </si>
  <si>
    <t>ЮДЕНКО Данило Григорович</t>
  </si>
  <si>
    <t>9</t>
  </si>
  <si>
    <t>АВ-23</t>
  </si>
  <si>
    <t>Спеціальні розділи фізики</t>
  </si>
  <si>
    <t>Іноземна мова за фахом</t>
  </si>
  <si>
    <t>Основи електротехніки</t>
  </si>
  <si>
    <t>БУРМАК Денис Миколайович</t>
  </si>
  <si>
    <t>КОЛЄСНІК Микита Олександрович</t>
  </si>
  <si>
    <t>СІВЕРОВ Гліб Петрович</t>
  </si>
  <si>
    <t>ШИШКА Анна Олександрівна</t>
  </si>
  <si>
    <t>ЯРЛУШКІН Олександр Дмитрович</t>
  </si>
  <si>
    <t>5</t>
  </si>
  <si>
    <t>АВ-23м</t>
  </si>
  <si>
    <t>Методи прикладного статистичного аналізу та науково-дослідна робота для вирішення задач автоматизації виробництва</t>
  </si>
  <si>
    <t>Розподілені інформаційно-управляючі системи</t>
  </si>
  <si>
    <t>Технічний нагляд над технологічними проєктами</t>
  </si>
  <si>
    <t>Розподілені інформаційно-управляючі системи (курсова робота)</t>
  </si>
  <si>
    <t>ВИБОРНОВ Ярослав Андрійович</t>
  </si>
  <si>
    <t>ГАЛЬЧУК Олександр Миколайович</t>
  </si>
  <si>
    <t>ГЕРМАН Гліб Юрійович</t>
  </si>
  <si>
    <t>ПІЧКІН Богдан Іванович</t>
  </si>
  <si>
    <t>СВІНТКОВСЬКИЙ Максим Олександрович</t>
  </si>
  <si>
    <t>АВ-23ск</t>
  </si>
  <si>
    <t>АНДРОЩУК Микола Юрійович</t>
  </si>
  <si>
    <t>БОНДАРЕНКО Ярослав Дмитрович</t>
  </si>
  <si>
    <t>ВОЛОШИН Ілля Олегович</t>
  </si>
  <si>
    <t>ГОРЛАНОВ Олександр Володимирович</t>
  </si>
  <si>
    <t>ДАРІЙ Данило Олександрович</t>
  </si>
  <si>
    <t>КИРПИЧОВ Олександр Геннадійович</t>
  </si>
  <si>
    <t>КУНИЦЬКИЙ Вадим Валерійович</t>
  </si>
  <si>
    <t>СЕМЕНЦОВ Микита Сергійович</t>
  </si>
  <si>
    <t>СТЕПАНЮК Аліна Леонідівна</t>
  </si>
  <si>
    <t>ТОЛСТУХА Костянтин Валерійович</t>
  </si>
  <si>
    <t>ХИДИРОВ Даніїл Тагірович</t>
  </si>
  <si>
    <t>11</t>
  </si>
  <si>
    <t>ГМ-23</t>
  </si>
  <si>
    <t>Взаємозамінність та стандартизація</t>
  </si>
  <si>
    <t>БОРЩ Нікіта Олегович</t>
  </si>
  <si>
    <t>ГАВРИЛЕЦЬ Кирило Олександрович</t>
  </si>
  <si>
    <t>ГАМІДОВ Нурлан Сахіб огли</t>
  </si>
  <si>
    <t>НЕПОМЯЩИЙ Андрій Анатолійович</t>
  </si>
  <si>
    <t>ПОБЕРЕЖНИЙ Ілля Олександрович</t>
  </si>
  <si>
    <t>РЕЗЕПОВ Кирило Євгенович</t>
  </si>
  <si>
    <t>РОСКОТ Пилип Васильович</t>
  </si>
  <si>
    <t>ТОБОНЬКО Богдан Володимирович</t>
  </si>
  <si>
    <t>8</t>
  </si>
  <si>
    <t>ГМ-23м</t>
  </si>
  <si>
    <t>Вібраційна техніка та технічна діагностика металургійного устаткуванняі</t>
  </si>
  <si>
    <t>Організація ремонтних та монтажних робіт (курсова робота)</t>
  </si>
  <si>
    <t>Організація ремонтних та монтажних робіт</t>
  </si>
  <si>
    <t>ГОРОБЄЙ Владислав Миколайович</t>
  </si>
  <si>
    <t>ДЕНИСЕНКО Денис Михайлович</t>
  </si>
  <si>
    <t>МЕЛЬНИК Олександр Юрійович</t>
  </si>
  <si>
    <t>ПАСІЧНИК Олександр Олександрович</t>
  </si>
  <si>
    <t>ПОПОВ Максим Олегович</t>
  </si>
  <si>
    <t>ПОПОВ Станіслав Олегович</t>
  </si>
  <si>
    <t>СЕВОСТЬЯНЧИК Денис Миколайович</t>
  </si>
  <si>
    <t>СЕРБІН Дмитро Анатолійович</t>
  </si>
  <si>
    <t>СІВАКОВ Максим Євгенійович</t>
  </si>
  <si>
    <t>СТАСЬ Марія Василівна</t>
  </si>
  <si>
    <t>10</t>
  </si>
  <si>
    <t>ГМ-23ск</t>
  </si>
  <si>
    <t>Теорія механізмів і машин</t>
  </si>
  <si>
    <t>Опір матеріалів</t>
  </si>
  <si>
    <t>Теоретична механіка</t>
  </si>
  <si>
    <t>ГОНЧАРОВ Ігор Ігорович</t>
  </si>
  <si>
    <t>ГУБАРЕНКО Кирило Віталійович</t>
  </si>
  <si>
    <t>ГУЛАК Родіон Олегович</t>
  </si>
  <si>
    <t>ЄФІМЧУК-СИНЕНЬКИЙ Артем Ігорович</t>
  </si>
  <si>
    <t>ЗАХАРЕНКО Роман Юрійович</t>
  </si>
  <si>
    <t>ЛУК'ЯНОВ Єгор Олегович</t>
  </si>
  <si>
    <t>МАРКАРЯН Артем Геннадійович</t>
  </si>
  <si>
    <t>ПОСОХІНА Марія Сергіївна</t>
  </si>
  <si>
    <t>РАЦИН Богдан Юрійович</t>
  </si>
  <si>
    <t>РЕЗНІЧЕНКО Даниїл Олександрович</t>
  </si>
  <si>
    <t>ТКАЛЕНКО Кирило Олександрович</t>
  </si>
  <si>
    <t>ГР-22</t>
  </si>
  <si>
    <t>Геодезія та маркшейдерська справа</t>
  </si>
  <si>
    <t>Фізична хімія</t>
  </si>
  <si>
    <t>Загальна геологія та мінералогія</t>
  </si>
  <si>
    <t>ЄРМОЛАЄВА Каріна Вікторівна</t>
  </si>
  <si>
    <t>МАМИКОНЯН Артем Геннадійович</t>
  </si>
  <si>
    <t>ШИНКАРЬОВ Ярослав Олександрович</t>
  </si>
  <si>
    <t>3</t>
  </si>
  <si>
    <t>ГР-23</t>
  </si>
  <si>
    <t>Загальна хімія</t>
  </si>
  <si>
    <t>ДЖАВАДОВА Софія Ернестівна</t>
  </si>
  <si>
    <t>ОРЛОВА Анастасія Борисівна</t>
  </si>
  <si>
    <t>2</t>
  </si>
  <si>
    <t>ГР-23ск</t>
  </si>
  <si>
    <t>КНЯЗЬ Вадим Миколайович</t>
  </si>
  <si>
    <t>ЛАПЧИК Олег Олегович</t>
  </si>
  <si>
    <t>ОКУНЬ Павло Володимирович</t>
  </si>
  <si>
    <t>ЕПА-21</t>
  </si>
  <si>
    <t>Теоретичні основи електротехніки</t>
  </si>
  <si>
    <t>ГОРОБЕЦЬ Володимир Сергійович</t>
  </si>
  <si>
    <t>ГРИЦЕНКО Антон Олександрович</t>
  </si>
  <si>
    <t>КАРПЕКІН Дмитро Васильович</t>
  </si>
  <si>
    <t>МОСКОВИХ Олександр Олександрович</t>
  </si>
  <si>
    <t>СІДАРОК Олександр Олександрович</t>
  </si>
  <si>
    <t>ШИПОВСЬКИЙ Кирило Михайлович</t>
  </si>
  <si>
    <t>6</t>
  </si>
  <si>
    <t>ЕПА-22</t>
  </si>
  <si>
    <t>Електричні машини</t>
  </si>
  <si>
    <t>Електрообладнання та електропостачання</t>
  </si>
  <si>
    <t>ГАНЦОВ Богдан Дмитрович</t>
  </si>
  <si>
    <t>ГОНЧАРЕНКО Олександр Олександрович</t>
  </si>
  <si>
    <t>ОЛІЙНИК Сергій Ігорович</t>
  </si>
  <si>
    <t>ХАРКО Євгеній Іванович</t>
  </si>
  <si>
    <t>ЧИРВА Нікіта Валерійович</t>
  </si>
  <si>
    <t>ЕПА-22ск</t>
  </si>
  <si>
    <t>КОЗАЧЕНКО Микита Анатолійович</t>
  </si>
  <si>
    <t>ПОГОРЄЛОВ Владислав Сергійович</t>
  </si>
  <si>
    <t>СПАСЬКА Юлія Сергіївна</t>
  </si>
  <si>
    <t>ЧЕРВАК Альона Сергіївна</t>
  </si>
  <si>
    <t>ШИШКО Ярослав Євгенійович</t>
  </si>
  <si>
    <t>ЕПА-23</t>
  </si>
  <si>
    <t>ГУЦУ Ілля Віталійович</t>
  </si>
  <si>
    <t>ЗАДАЧІНКОВ Євген Володимирович</t>
  </si>
  <si>
    <t>КАРАЧЕНЦЕВ Сергій Олександрович</t>
  </si>
  <si>
    <t>ЕПА-23м</t>
  </si>
  <si>
    <t>Автоматизований електропривод</t>
  </si>
  <si>
    <t>Автоматизований електропривод (курсовий проєкт)</t>
  </si>
  <si>
    <t>КРИВОРУЧКО Станіслав Миколайович</t>
  </si>
  <si>
    <t>ЛАЗАРЕНКО Руслан Іванович</t>
  </si>
  <si>
    <t>МАМЕДОВ Емін Анар огли</t>
  </si>
  <si>
    <t>ПАЮК Валентин Дмитрович</t>
  </si>
  <si>
    <t>ЕПА-23ск</t>
  </si>
  <si>
    <t>АНІСІМОВ Володимир Вікторович</t>
  </si>
  <si>
    <t>БОНДАРЕНКО Микола Андрійович</t>
  </si>
  <si>
    <t>БОРБУЛЕВИЧ Денис Сергійович</t>
  </si>
  <si>
    <t>ВЕРБИЦЬКИЙ Ілля Андрійович</t>
  </si>
  <si>
    <t>ВІННІК Іван Юрійович</t>
  </si>
  <si>
    <t>ПІНЧУК Кирило Віталійович</t>
  </si>
  <si>
    <t>ШКАФЕР Всеволод Вячеславович</t>
  </si>
  <si>
    <t>ЯКІМОВ Павло Сергійович</t>
  </si>
  <si>
    <t>МО-21</t>
  </si>
  <si>
    <t>Гідравліка, гідро- та пневмоприводи, експлуатація гідравлічних систем</t>
  </si>
  <si>
    <t>Підйомно-транспортні машини</t>
  </si>
  <si>
    <t>Технологічні лінії та комплекси металургійних цехів</t>
  </si>
  <si>
    <t>Підйомно-транспортні машини (курсовий проєкт)</t>
  </si>
  <si>
    <t>КОШКІН Сергій Віталійович</t>
  </si>
  <si>
    <t>СІВЕРІН Андрій Олександрович</t>
  </si>
  <si>
    <t>ЦИГАНКОВ Родіон Ігорович</t>
  </si>
  <si>
    <t>МО-22</t>
  </si>
  <si>
    <t>АЛЕКСАНДРОВ Тихін Анатолійович</t>
  </si>
  <si>
    <t>БОНДАРЕНКО Артем Віталійович</t>
  </si>
  <si>
    <t>ГОЛУБ Ростислав Володимирович</t>
  </si>
  <si>
    <t>КОЛОМОЄЦЬ Ростислав Ігорович</t>
  </si>
  <si>
    <t>ПЕРЕЙМИБІДА Богдан Олександрович</t>
  </si>
  <si>
    <t>ТАНАСІЄНКО Максим Вадимович</t>
  </si>
  <si>
    <t>ТІТАРЕНКО Олександр Олександрович</t>
  </si>
  <si>
    <t>7</t>
  </si>
  <si>
    <t>МО-22ск</t>
  </si>
  <si>
    <t>БОГУНЕНКО Вадим Віталійович</t>
  </si>
  <si>
    <t>ВЕРЕЩАГІНА Кристина Сергіївна</t>
  </si>
  <si>
    <t>КОРНІЄНКО Данило Олександрович</t>
  </si>
  <si>
    <t>МАЦЮРА Кирило Віталійович</t>
  </si>
  <si>
    <t>ТВЕРДОХЛІБ Дмитро Ігорович</t>
  </si>
  <si>
    <t>МТ-23</t>
  </si>
  <si>
    <t>КОРОВАЙ Микола Ігорович</t>
  </si>
  <si>
    <t>КУЧЕРЕНКО Еріка Віталіївна</t>
  </si>
  <si>
    <t>МАЛОВИК Максим Олегович</t>
  </si>
  <si>
    <t>ПУШКАРЬОВА Карина Віталіївна</t>
  </si>
  <si>
    <t>РЕРІХ Артем Сергійович</t>
  </si>
  <si>
    <t>МТ-23м</t>
  </si>
  <si>
    <t>Альтернативні процеси виробництва чорних металів</t>
  </si>
  <si>
    <t>Методи прикладного статистичного аналізу</t>
  </si>
  <si>
    <t>Нові процеси виробництва заліза</t>
  </si>
  <si>
    <t>Комп'ютеризація та моделювання інженерних розрахунків доменного виробництва</t>
  </si>
  <si>
    <t>Комп'ютеризація та моделювання інженерних розрахунків сталеплавильного виробництва</t>
  </si>
  <si>
    <t>Методи прикладного статистичного аналізу (курсова робота)</t>
  </si>
  <si>
    <t>БІЛЕЦЬКИЙ Олег Євгенович</t>
  </si>
  <si>
    <t>ГОРЯЄВА Олександра Сергіївна</t>
  </si>
  <si>
    <t>ЄГОРОВ Олексій Олександрович</t>
  </si>
  <si>
    <t>ЗАБОЛОЦЬКИЙ Володимир Петрович</t>
  </si>
  <si>
    <t>ЧАБАНЮК Владислав Сергійович</t>
  </si>
  <si>
    <t>МТ-23ск</t>
  </si>
  <si>
    <t>Теорія металургійних процесів</t>
  </si>
  <si>
    <t>Металознавство та обробка металів</t>
  </si>
  <si>
    <t>Основи технічної творчості, наукових досліджень та стандартизація</t>
  </si>
  <si>
    <t>БЕЗСМЕРТНА Марина Олександрівна</t>
  </si>
  <si>
    <t>БІЛІЧЕНКО Ілля Олександрович</t>
  </si>
  <si>
    <t>БОЙЧЕНКО Данило Віталійович</t>
  </si>
  <si>
    <t>ГАВРИЛЮК Данило Сергійович</t>
  </si>
  <si>
    <t>ГРИГОРЯН Юрій Павлович</t>
  </si>
  <si>
    <t>МАЛОВ Олександр Владиславович</t>
  </si>
  <si>
    <t>МАРЧИК Владислав Євгенійович</t>
  </si>
  <si>
    <t>НАГАЙЧЕНКО Владислав Сергійович</t>
  </si>
  <si>
    <t>ПОПКОВ Михайло Сергійович</t>
  </si>
  <si>
    <t>ПРАВЕДНА Ілона Євгенівна</t>
  </si>
  <si>
    <t>РЕВА Олег Миколайович</t>
  </si>
  <si>
    <t>СЕРПІТОВСЬКИЙ Гліб Володимирович</t>
  </si>
  <si>
    <t>ШЕВЧЕНКО Сергій Олексійович</t>
  </si>
  <si>
    <t>13</t>
  </si>
  <si>
    <t>МЧМ-21</t>
  </si>
  <si>
    <t>Металургійні печі та теплотехніка</t>
  </si>
  <si>
    <t>Основи проєктування</t>
  </si>
  <si>
    <t>Підготовка металургійної сировини</t>
  </si>
  <si>
    <t>Підготовка металургійної сировини (курсова робота)</t>
  </si>
  <si>
    <t>ЗАЯЦЬ Катерина Андріївна</t>
  </si>
  <si>
    <t>КРАВЕЦЬ Єгор Олександрович</t>
  </si>
  <si>
    <t>ОТОРВІН Семен Павлович</t>
  </si>
  <si>
    <t>САВЧЕНКО Назар Віталійович</t>
  </si>
  <si>
    <t>ШУЛЬГА Андрій Олегович</t>
  </si>
  <si>
    <t>МЧМ-22</t>
  </si>
  <si>
    <t>Теорія металургійних процесів (курсова робота)</t>
  </si>
  <si>
    <t>БОЙКО Карина Владиславівна</t>
  </si>
  <si>
    <t>ГОЛОВАНЬ Назар Олексійович</t>
  </si>
  <si>
    <t>МУСІЄНКО Аліна Олександрівна</t>
  </si>
  <si>
    <t>ПАВЛОВ Владислав Сергійович</t>
  </si>
  <si>
    <t>ТОЛДАЄВ Віталій Олександрович</t>
  </si>
  <si>
    <t>УЛАНОВ Дмитро Олександрович</t>
  </si>
  <si>
    <t>МЧМ-22ск</t>
  </si>
  <si>
    <t>КІСІЛЮК Дмитро Вікторович</t>
  </si>
  <si>
    <t>НАДЕЛЬНЮК Артем Віталійович</t>
  </si>
  <si>
    <t>НІЩИК Єлісей Валерійович</t>
  </si>
  <si>
    <t>ПОЛЯКОВ Богдан Станіславович</t>
  </si>
  <si>
    <t>ПОЛЯКОВ Владислав Станіславович</t>
  </si>
  <si>
    <t>РЕНКАС Ольга Миколаївна</t>
  </si>
  <si>
    <t>ШЕВЧЕНКО Олег Євгенович</t>
  </si>
  <si>
    <t>ХТ-21</t>
  </si>
  <si>
    <t>Математичне моделювання в хімічної технології</t>
  </si>
  <si>
    <t>Органічна та аналітична хімія</t>
  </si>
  <si>
    <t>Процеси та апарати хімічної технології</t>
  </si>
  <si>
    <t>Процеси та апарати хімічної технології (курсовий проєкт)</t>
  </si>
  <si>
    <t>ДОМБРОВ Роман Вадимович</t>
  </si>
  <si>
    <t>МИХАЙЛЕНКО Марина Артемівна</t>
  </si>
  <si>
    <t>ПАЩЕНКО Єлизавета Станіславівна</t>
  </si>
  <si>
    <t>ПЕДЧЕНКО Іван Олегович</t>
  </si>
  <si>
    <t>ТКАЧ Олександр Данилович</t>
  </si>
  <si>
    <t>ФЕДУНЕЦЬ Юлія Ігорівна</t>
  </si>
  <si>
    <t>ХТ-22</t>
  </si>
  <si>
    <t>Металургійне паливо та енерготехнологія хіміко-технологічних процесів</t>
  </si>
  <si>
    <t>Фізика і хімія горючих копалин</t>
  </si>
  <si>
    <t>Підготовка твердих горючих копалин до переробки</t>
  </si>
  <si>
    <t>Підготовка твердих горючих копалин до переробки (курсова робота)</t>
  </si>
  <si>
    <t>БАРАНОВ Денис Володимирович</t>
  </si>
  <si>
    <t>ГРАНКІНА Ірина Вячеславівна</t>
  </si>
  <si>
    <t>ЄФРЕМОВ Андрій Геннадійович</t>
  </si>
  <si>
    <t>КЛИМЕНКО Дмитро Вадимович</t>
  </si>
  <si>
    <t>КОВАЛЬОВА Лілія Віталіївна</t>
  </si>
  <si>
    <t>СОЛДАТЕНКО Катерина Олександрівна</t>
  </si>
  <si>
    <t>ХТ-22ск</t>
  </si>
  <si>
    <t>БЕССАРАБ Владислав Юрійович</t>
  </si>
  <si>
    <t>ГОНЧАРЕНКО Кристина Сергіївна</t>
  </si>
  <si>
    <t>КІРІЄНКО Тетяна Вадимівна</t>
  </si>
  <si>
    <t>РЕВА Валерія Сергіївна</t>
  </si>
  <si>
    <t>ШЕРЕМЕТ Лілія Володимирівна</t>
  </si>
  <si>
    <t>ХТ-23</t>
  </si>
  <si>
    <t>МЕДВЄДЄВА Богдана Олександрівна</t>
  </si>
  <si>
    <t>МИЛКІНА Каріна Олександрівна</t>
  </si>
  <si>
    <t>ФІАЛКО-СМАЛЬ Євгенія Олегівна</t>
  </si>
  <si>
    <t>ХТ-23м</t>
  </si>
  <si>
    <t xml:space="preserve">Методи прикладного статистичного аналізу та науково-дослідна робота за фахом </t>
  </si>
  <si>
    <t>Прогнозування якості коксу</t>
  </si>
  <si>
    <t>Прогнозування якості коксу (курсова робота)</t>
  </si>
  <si>
    <t>ПІСНА Вікторія В'ячеславівна</t>
  </si>
  <si>
    <t>СКУРАТОВ Владислав Андрійович</t>
  </si>
  <si>
    <t>СУСЛОВА Карина Сергіївна</t>
  </si>
  <si>
    <t>ФУРСОВА Інеса Андріївна</t>
  </si>
  <si>
    <t>ХТ-23ск</t>
  </si>
  <si>
    <t>ЗУБОК Владислава Олексіївна</t>
  </si>
  <si>
    <t>ІОНОВА Юлія Володимирівна</t>
  </si>
  <si>
    <t>ПАНЧЕНКО Володимир Сергійович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</si>
</sst>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name val="TimesNewRoman"/>
    </font>
    <font>
      <b/>
      <sz val="14"/>
      <name val="TimesNewRoman"/>
    </font>
    <font>
      <b/>
      <sz val="12"/>
      <name val="TimesNewRoman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4"/>
  <sheetViews>
    <sheetView workbookViewId="0">
      <selection activeCell="D12" sqref="D12"/>
    </sheetView>
  </sheetViews>
  <sheetFormatPr defaultRowHeight="15"/>
  <cols>
    <col min="2" max="2" width="27" customWidth="1"/>
  </cols>
  <sheetData>
    <row r="2" spans="2:2" ht="63">
      <c r="B2" s="1" t="s">
        <v>0</v>
      </c>
    </row>
    <row r="3" spans="2:2">
      <c r="B3" s="2"/>
    </row>
    <row r="4" spans="2:2" ht="15.75">
      <c r="B4" s="7" t="e">
        <f>AVERAGE('АВ-21'!I13,'АВ-22'!K13,'АВ-22ск'!I18,'АВ-23'!I14,'АВ-23м'!K14,'АВ-23ск'!K20,'ГМ-23'!I17,'ГМ-23м'!K19,'ГМ-23ск'!I20,'ГР-22'!I12,'ГР-23'!I11,'ГР-23ск'!I12,'ЕПА-21'!I15,'ЕПА-22'!K14,'ЕПА-22ск'!I14,'ЕПА-23'!I12,'ЕПА-23м'!K13,'ЕПА-23ск'!K17,'МО-21'!K12,'МО-22'!I16,'МО-22ск'!K14,'МТ-23'!I14,'МТ-23м'!Q14,'МТ-23ск'!K22,'МЧМ-21'!K14,'МЧМ-22'!M15,'МЧМ-22ск'!K16,'ХТ-21'!K15,'ХТ-22'!M15,'ХТ-22ск'!K14,'ХТ-23'!I12,'ХТ-23м'!K13,'ХТ-23ск'!M12,)</f>
        <v>#DIV/0!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22"/>
  <sheetViews>
    <sheetView topLeftCell="A4" workbookViewId="0">
      <selection activeCell="A8" sqref="A8"/>
    </sheetView>
  </sheetViews>
  <sheetFormatPr defaultRowHeight="15"/>
  <cols>
    <col min="1" max="1" width="47" customWidth="1"/>
    <col min="9" max="9" width="15" customWidth="1"/>
  </cols>
  <sheetData>
    <row r="2" spans="1:9">
      <c r="A2" s="14" t="s">
        <v>96</v>
      </c>
      <c r="B2" s="15"/>
      <c r="C2" s="15"/>
      <c r="D2" s="15"/>
      <c r="E2" s="15"/>
      <c r="F2" s="15"/>
      <c r="G2" s="15"/>
      <c r="H2" s="15"/>
      <c r="I2" s="15"/>
    </row>
    <row r="5" spans="1:9" ht="129.94999999999999" customHeight="1">
      <c r="A5" s="16" t="s">
        <v>2</v>
      </c>
      <c r="B5" s="16" t="s">
        <v>97</v>
      </c>
      <c r="C5" s="18"/>
      <c r="D5" s="16" t="s">
        <v>98</v>
      </c>
      <c r="E5" s="18"/>
      <c r="F5" s="16" t="s">
        <v>99</v>
      </c>
      <c r="G5" s="18"/>
      <c r="H5" s="16" t="s">
        <v>6</v>
      </c>
      <c r="I5" s="16" t="s">
        <v>7</v>
      </c>
    </row>
    <row r="6" spans="1:9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7"/>
      <c r="I6" s="17"/>
    </row>
    <row r="7" spans="1:9" ht="15.75">
      <c r="A7" s="8" t="s">
        <v>108</v>
      </c>
      <c r="B7" s="9">
        <v>85</v>
      </c>
      <c r="C7" s="9">
        <v>1</v>
      </c>
      <c r="D7" s="9">
        <v>83</v>
      </c>
      <c r="E7" s="9">
        <v>1</v>
      </c>
      <c r="F7" s="9">
        <v>85</v>
      </c>
      <c r="G7" s="9">
        <v>1</v>
      </c>
      <c r="H7" s="9"/>
      <c r="I7" s="10">
        <f t="shared" ref="I7:I15" si="0">95*(B7*C7+D7*E7+F7*G7)/((C7+E7+G7)*100)+H7</f>
        <v>80.11666666666666</v>
      </c>
    </row>
    <row r="8" spans="1:9" ht="15.75">
      <c r="A8" s="8" t="s">
        <v>106</v>
      </c>
      <c r="B8" s="9">
        <v>77</v>
      </c>
      <c r="C8" s="9">
        <v>1</v>
      </c>
      <c r="D8" s="9">
        <v>76</v>
      </c>
      <c r="E8" s="9">
        <v>1</v>
      </c>
      <c r="F8" s="9">
        <v>75</v>
      </c>
      <c r="G8" s="9">
        <v>1</v>
      </c>
      <c r="H8" s="9"/>
      <c r="I8" s="10">
        <f t="shared" si="0"/>
        <v>72.2</v>
      </c>
    </row>
    <row r="9" spans="1:9" ht="15.75">
      <c r="A9" s="8" t="s">
        <v>101</v>
      </c>
      <c r="B9" s="9">
        <v>74</v>
      </c>
      <c r="C9" s="9">
        <v>1</v>
      </c>
      <c r="D9" s="9">
        <v>75</v>
      </c>
      <c r="E9" s="9">
        <v>1</v>
      </c>
      <c r="F9" s="9">
        <v>73</v>
      </c>
      <c r="G9" s="9">
        <v>1</v>
      </c>
      <c r="H9" s="9"/>
      <c r="I9" s="10">
        <f t="shared" si="0"/>
        <v>70.3</v>
      </c>
    </row>
    <row r="10" spans="1:9" ht="15.75">
      <c r="A10" s="8" t="s">
        <v>110</v>
      </c>
      <c r="B10" s="9">
        <v>75</v>
      </c>
      <c r="C10" s="9">
        <v>1</v>
      </c>
      <c r="D10" s="9">
        <v>74</v>
      </c>
      <c r="E10" s="9">
        <v>1</v>
      </c>
      <c r="F10" s="9">
        <v>73</v>
      </c>
      <c r="G10" s="9">
        <v>1</v>
      </c>
      <c r="H10" s="9"/>
      <c r="I10" s="10">
        <f t="shared" si="0"/>
        <v>70.3</v>
      </c>
    </row>
    <row r="11" spans="1:9" ht="15.75">
      <c r="A11" s="11" t="s">
        <v>103</v>
      </c>
      <c r="B11" s="12">
        <v>79</v>
      </c>
      <c r="C11" s="12">
        <v>1</v>
      </c>
      <c r="D11" s="12">
        <v>71</v>
      </c>
      <c r="E11" s="12">
        <v>1</v>
      </c>
      <c r="F11" s="12">
        <v>67</v>
      </c>
      <c r="G11" s="12">
        <v>1</v>
      </c>
      <c r="H11" s="12"/>
      <c r="I11" s="13">
        <f t="shared" si="0"/>
        <v>68.716666666666669</v>
      </c>
    </row>
    <row r="12" spans="1:9" ht="15.75">
      <c r="A12" s="11" t="s">
        <v>109</v>
      </c>
      <c r="B12" s="12">
        <v>72</v>
      </c>
      <c r="C12" s="12">
        <v>1</v>
      </c>
      <c r="D12" s="12">
        <v>72</v>
      </c>
      <c r="E12" s="12">
        <v>1</v>
      </c>
      <c r="F12" s="12">
        <v>71</v>
      </c>
      <c r="G12" s="12">
        <v>1</v>
      </c>
      <c r="H12" s="12"/>
      <c r="I12" s="13">
        <f t="shared" si="0"/>
        <v>68.083333333333329</v>
      </c>
    </row>
    <row r="13" spans="1:9" ht="15.75">
      <c r="A13" s="11" t="s">
        <v>102</v>
      </c>
      <c r="B13" s="12">
        <v>72</v>
      </c>
      <c r="C13" s="12">
        <v>1</v>
      </c>
      <c r="D13" s="12">
        <v>73</v>
      </c>
      <c r="E13" s="12">
        <v>1</v>
      </c>
      <c r="F13" s="12">
        <v>68</v>
      </c>
      <c r="G13" s="12">
        <v>1</v>
      </c>
      <c r="H13" s="12"/>
      <c r="I13" s="13">
        <f t="shared" si="0"/>
        <v>67.45</v>
      </c>
    </row>
    <row r="14" spans="1:9" ht="15.75">
      <c r="A14" s="11" t="s">
        <v>104</v>
      </c>
      <c r="B14" s="12">
        <v>71</v>
      </c>
      <c r="C14" s="12">
        <v>1</v>
      </c>
      <c r="D14" s="12">
        <v>69</v>
      </c>
      <c r="E14" s="12">
        <v>1</v>
      </c>
      <c r="F14" s="12">
        <v>70</v>
      </c>
      <c r="G14" s="12">
        <v>1</v>
      </c>
      <c r="H14" s="12"/>
      <c r="I14" s="13">
        <f t="shared" si="0"/>
        <v>66.5</v>
      </c>
    </row>
    <row r="15" spans="1:9" ht="15.75">
      <c r="A15" s="11" t="s">
        <v>105</v>
      </c>
      <c r="B15" s="12">
        <v>70</v>
      </c>
      <c r="C15" s="12">
        <v>1</v>
      </c>
      <c r="D15" s="12">
        <v>66</v>
      </c>
      <c r="E15" s="12">
        <v>1</v>
      </c>
      <c r="F15" s="12">
        <v>69</v>
      </c>
      <c r="G15" s="12">
        <v>1</v>
      </c>
      <c r="H15" s="12"/>
      <c r="I15" s="13">
        <f t="shared" si="0"/>
        <v>64.916666666666671</v>
      </c>
    </row>
    <row r="16" spans="1:9" ht="15.75">
      <c r="A16" s="11" t="s">
        <v>100</v>
      </c>
      <c r="B16" s="12"/>
      <c r="C16" s="12">
        <v>1</v>
      </c>
      <c r="D16" s="12"/>
      <c r="E16" s="12">
        <v>1</v>
      </c>
      <c r="F16" s="12"/>
      <c r="G16" s="12">
        <v>1</v>
      </c>
      <c r="H16" s="12"/>
      <c r="I16" s="13"/>
    </row>
    <row r="17" spans="1:9" ht="15.75">
      <c r="A17" s="11" t="s">
        <v>107</v>
      </c>
      <c r="B17" s="12"/>
      <c r="C17" s="12">
        <v>1</v>
      </c>
      <c r="D17" s="12"/>
      <c r="E17" s="12">
        <v>1</v>
      </c>
      <c r="F17" s="12"/>
      <c r="G17" s="12">
        <v>1</v>
      </c>
      <c r="H17" s="12"/>
      <c r="I17" s="13"/>
    </row>
    <row r="18" spans="1:9" ht="15.75">
      <c r="A18" s="3"/>
      <c r="B18" s="4"/>
      <c r="C18" s="4"/>
      <c r="D18" s="4"/>
      <c r="E18" s="4"/>
      <c r="F18" s="4"/>
      <c r="G18" s="4"/>
      <c r="H18" s="4"/>
      <c r="I18" s="4"/>
    </row>
    <row r="19" spans="1:9" ht="15.75">
      <c r="A19" s="3"/>
      <c r="B19" s="4"/>
      <c r="C19" s="4"/>
      <c r="D19" s="4"/>
      <c r="E19" s="4"/>
      <c r="F19" s="4"/>
      <c r="G19" s="4"/>
      <c r="H19" s="4"/>
      <c r="I19" s="4"/>
    </row>
    <row r="20" spans="1:9" ht="15.75">
      <c r="A20" s="6" t="s">
        <v>14</v>
      </c>
      <c r="B20" s="4"/>
      <c r="C20" s="4"/>
      <c r="D20" s="4"/>
      <c r="E20" s="4"/>
      <c r="F20" s="4"/>
      <c r="G20" s="4"/>
      <c r="H20" s="4"/>
      <c r="I20" s="5">
        <f>AVERAGE(I7:I17)</f>
        <v>69.842592592592581</v>
      </c>
    </row>
    <row r="21" spans="1:9" ht="15.75">
      <c r="A21" s="3"/>
      <c r="B21" s="4"/>
      <c r="C21" s="4"/>
      <c r="D21" s="4"/>
      <c r="E21" s="4"/>
      <c r="F21" s="4"/>
      <c r="G21" s="4"/>
      <c r="H21" s="4"/>
      <c r="I21" s="4"/>
    </row>
    <row r="22" spans="1:9" ht="15.75">
      <c r="A22" s="3" t="s">
        <v>15</v>
      </c>
      <c r="B22" s="4" t="s">
        <v>69</v>
      </c>
      <c r="C22" s="4">
        <f>B22*0.4</f>
        <v>4.4000000000000004</v>
      </c>
      <c r="D22" s="4"/>
      <c r="E22" s="4"/>
      <c r="F22" s="4"/>
      <c r="G22" s="4"/>
      <c r="H22" s="4"/>
      <c r="I22" s="4"/>
    </row>
  </sheetData>
  <sortState xmlns:xlrd2="http://schemas.microsoft.com/office/spreadsheetml/2017/richdata2" ref="A7:I17">
    <sortCondition descending="1" ref="I7:I17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14"/>
  <sheetViews>
    <sheetView workbookViewId="0">
      <selection activeCell="I7" sqref="A7:I7"/>
    </sheetView>
  </sheetViews>
  <sheetFormatPr defaultRowHeight="15"/>
  <cols>
    <col min="1" max="1" width="47" customWidth="1"/>
    <col min="9" max="9" width="15" customWidth="1"/>
  </cols>
  <sheetData>
    <row r="2" spans="1:9">
      <c r="A2" s="14" t="s">
        <v>111</v>
      </c>
      <c r="B2" s="15"/>
      <c r="C2" s="15"/>
      <c r="D2" s="15"/>
      <c r="E2" s="15"/>
      <c r="F2" s="15"/>
      <c r="G2" s="15"/>
      <c r="H2" s="15"/>
      <c r="I2" s="15"/>
    </row>
    <row r="5" spans="1:9" ht="129.94999999999999" customHeight="1">
      <c r="A5" s="16" t="s">
        <v>2</v>
      </c>
      <c r="B5" s="16" t="s">
        <v>112</v>
      </c>
      <c r="C5" s="18"/>
      <c r="D5" s="16" t="s">
        <v>113</v>
      </c>
      <c r="E5" s="18"/>
      <c r="F5" s="16" t="s">
        <v>114</v>
      </c>
      <c r="G5" s="18"/>
      <c r="H5" s="16" t="s">
        <v>6</v>
      </c>
      <c r="I5" s="16" t="s">
        <v>7</v>
      </c>
    </row>
    <row r="6" spans="1:9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7"/>
      <c r="I6" s="17"/>
    </row>
    <row r="7" spans="1:9" ht="15.75">
      <c r="A7" s="8" t="s">
        <v>116</v>
      </c>
      <c r="B7" s="9">
        <v>90</v>
      </c>
      <c r="C7" s="9">
        <v>1</v>
      </c>
      <c r="D7" s="9">
        <v>73</v>
      </c>
      <c r="E7" s="9">
        <v>1</v>
      </c>
      <c r="F7" s="9">
        <v>90</v>
      </c>
      <c r="G7" s="9">
        <v>1</v>
      </c>
      <c r="H7" s="9"/>
      <c r="I7" s="10">
        <f>95*(B7*C7+D7*E7+F7*G7)/((C7+E7+G7)*100)+H7</f>
        <v>80.11666666666666</v>
      </c>
    </row>
    <row r="8" spans="1:9" ht="15.75">
      <c r="A8" s="3" t="s">
        <v>115</v>
      </c>
      <c r="B8" s="4"/>
      <c r="C8" s="4">
        <v>1</v>
      </c>
      <c r="D8" s="4"/>
      <c r="E8" s="4">
        <v>1</v>
      </c>
      <c r="F8" s="4"/>
      <c r="G8" s="4">
        <v>1</v>
      </c>
      <c r="H8" s="4"/>
      <c r="I8" s="5"/>
    </row>
    <row r="9" spans="1:9" ht="15.75">
      <c r="A9" s="3" t="s">
        <v>117</v>
      </c>
      <c r="B9" s="4"/>
      <c r="C9" s="4">
        <v>1</v>
      </c>
      <c r="D9" s="4"/>
      <c r="E9" s="4">
        <v>1</v>
      </c>
      <c r="F9" s="4"/>
      <c r="G9" s="4">
        <v>1</v>
      </c>
      <c r="H9" s="4"/>
      <c r="I9" s="5"/>
    </row>
    <row r="10" spans="1:9" ht="15.75">
      <c r="A10" s="3"/>
      <c r="B10" s="4"/>
      <c r="C10" s="4"/>
      <c r="D10" s="4"/>
      <c r="E10" s="4"/>
      <c r="F10" s="4"/>
      <c r="G10" s="4"/>
      <c r="H10" s="4"/>
      <c r="I10" s="4"/>
    </row>
    <row r="11" spans="1:9" ht="15.75">
      <c r="A11" s="3"/>
      <c r="B11" s="4"/>
      <c r="C11" s="4"/>
      <c r="D11" s="4"/>
      <c r="E11" s="4"/>
      <c r="F11" s="4"/>
      <c r="G11" s="4"/>
      <c r="H11" s="4"/>
      <c r="I11" s="4"/>
    </row>
    <row r="12" spans="1:9" ht="15.75">
      <c r="A12" s="6" t="s">
        <v>14</v>
      </c>
      <c r="B12" s="4"/>
      <c r="C12" s="4"/>
      <c r="D12" s="4"/>
      <c r="E12" s="4"/>
      <c r="F12" s="4"/>
      <c r="G12" s="4"/>
      <c r="H12" s="4"/>
      <c r="I12" s="5">
        <f>AVERAGE(I7:I9)</f>
        <v>80.11666666666666</v>
      </c>
    </row>
    <row r="13" spans="1:9" ht="15.75">
      <c r="A13" s="3"/>
      <c r="B13" s="4"/>
      <c r="C13" s="4"/>
      <c r="D13" s="4"/>
      <c r="E13" s="4"/>
      <c r="F13" s="4"/>
      <c r="G13" s="4"/>
      <c r="H13" s="4"/>
      <c r="I13" s="4"/>
    </row>
    <row r="14" spans="1:9" ht="15.75">
      <c r="A14" s="3" t="s">
        <v>15</v>
      </c>
      <c r="B14" s="4" t="s">
        <v>118</v>
      </c>
      <c r="C14" s="4">
        <f>B14*0.4</f>
        <v>1.2000000000000002</v>
      </c>
      <c r="D14" s="4"/>
      <c r="E14" s="4"/>
      <c r="F14" s="4"/>
      <c r="G14" s="4"/>
      <c r="H14" s="4"/>
      <c r="I14" s="4"/>
    </row>
  </sheetData>
  <sortState xmlns:xlrd2="http://schemas.microsoft.com/office/spreadsheetml/2017/richdata2" ref="A7:I9">
    <sortCondition descending="1" ref="I7:I9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13"/>
  <sheetViews>
    <sheetView topLeftCell="A5" workbookViewId="0">
      <selection activeCell="B12" sqref="B12"/>
    </sheetView>
  </sheetViews>
  <sheetFormatPr defaultRowHeight="15"/>
  <cols>
    <col min="1" max="1" width="47" customWidth="1"/>
    <col min="9" max="9" width="15" customWidth="1"/>
  </cols>
  <sheetData>
    <row r="2" spans="1:9">
      <c r="A2" s="14" t="s">
        <v>119</v>
      </c>
      <c r="B2" s="15"/>
      <c r="C2" s="15"/>
      <c r="D2" s="15"/>
      <c r="E2" s="15"/>
      <c r="F2" s="15"/>
      <c r="G2" s="15"/>
      <c r="H2" s="15"/>
      <c r="I2" s="15"/>
    </row>
    <row r="5" spans="1:9" ht="129.94999999999999" customHeight="1">
      <c r="A5" s="16" t="s">
        <v>2</v>
      </c>
      <c r="B5" s="16" t="s">
        <v>38</v>
      </c>
      <c r="C5" s="18"/>
      <c r="D5" s="16" t="s">
        <v>39</v>
      </c>
      <c r="E5" s="18"/>
      <c r="F5" s="16" t="s">
        <v>120</v>
      </c>
      <c r="G5" s="18"/>
      <c r="H5" s="16" t="s">
        <v>6</v>
      </c>
      <c r="I5" s="16" t="s">
        <v>7</v>
      </c>
    </row>
    <row r="6" spans="1:9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7"/>
      <c r="I6" s="17"/>
    </row>
    <row r="7" spans="1:9" ht="15.75">
      <c r="A7" s="8" t="s">
        <v>121</v>
      </c>
      <c r="B7" s="9">
        <v>90</v>
      </c>
      <c r="C7" s="9">
        <v>1</v>
      </c>
      <c r="D7" s="9">
        <v>70</v>
      </c>
      <c r="E7" s="9">
        <v>1</v>
      </c>
      <c r="F7" s="9">
        <v>95</v>
      </c>
      <c r="G7" s="9">
        <v>1</v>
      </c>
      <c r="H7" s="9">
        <v>2</v>
      </c>
      <c r="I7" s="10">
        <f>95*(B7*C7+D7*E7+F7*G7)/((C7+E7+G7)*100)+H7</f>
        <v>82.75</v>
      </c>
    </row>
    <row r="8" spans="1:9" ht="15.75">
      <c r="A8" s="11" t="s">
        <v>122</v>
      </c>
      <c r="B8" s="12">
        <v>90</v>
      </c>
      <c r="C8" s="12">
        <v>1</v>
      </c>
      <c r="D8" s="12">
        <v>75</v>
      </c>
      <c r="E8" s="12">
        <v>1</v>
      </c>
      <c r="F8" s="12">
        <v>90</v>
      </c>
      <c r="G8" s="12">
        <v>1</v>
      </c>
      <c r="H8" s="12"/>
      <c r="I8" s="13">
        <f>95*(B8*C8+D8*E8+F8*G8)/((C8+E8+G8)*100)+H8</f>
        <v>80.75</v>
      </c>
    </row>
    <row r="9" spans="1:9" ht="15.75">
      <c r="A9" s="3"/>
      <c r="B9" s="4"/>
      <c r="C9" s="4"/>
      <c r="D9" s="4"/>
      <c r="E9" s="4"/>
      <c r="F9" s="4"/>
      <c r="G9" s="4"/>
      <c r="H9" s="4"/>
      <c r="I9" s="4"/>
    </row>
    <row r="10" spans="1:9" ht="15.75">
      <c r="A10" s="3"/>
      <c r="B10" s="4"/>
      <c r="C10" s="4"/>
      <c r="D10" s="4"/>
      <c r="E10" s="4"/>
      <c r="F10" s="4"/>
      <c r="G10" s="4"/>
      <c r="H10" s="4"/>
      <c r="I10" s="4"/>
    </row>
    <row r="11" spans="1:9" ht="15.75">
      <c r="A11" s="6" t="s">
        <v>14</v>
      </c>
      <c r="B11" s="4"/>
      <c r="C11" s="4"/>
      <c r="D11" s="4"/>
      <c r="E11" s="4"/>
      <c r="F11" s="4"/>
      <c r="G11" s="4"/>
      <c r="H11" s="4"/>
      <c r="I11" s="5">
        <f>AVERAGE(I7:I8)</f>
        <v>81.75</v>
      </c>
    </row>
    <row r="12" spans="1:9" ht="15.75">
      <c r="A12" s="3"/>
      <c r="B12" s="4"/>
      <c r="C12" s="4"/>
      <c r="D12" s="4"/>
      <c r="E12" s="4"/>
      <c r="F12" s="4"/>
      <c r="G12" s="4"/>
      <c r="H12" s="4"/>
      <c r="I12" s="4"/>
    </row>
    <row r="13" spans="1:9" ht="15.75">
      <c r="A13" s="3" t="s">
        <v>15</v>
      </c>
      <c r="B13" s="4" t="s">
        <v>123</v>
      </c>
      <c r="C13" s="4">
        <f>B13*0.4</f>
        <v>0.8</v>
      </c>
      <c r="D13" s="4"/>
      <c r="E13" s="4"/>
      <c r="F13" s="4"/>
      <c r="G13" s="4"/>
      <c r="H13" s="4"/>
      <c r="I13" s="4"/>
    </row>
  </sheetData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14"/>
  <sheetViews>
    <sheetView topLeftCell="A3" workbookViewId="0">
      <selection activeCell="I7" sqref="A7:I7"/>
    </sheetView>
  </sheetViews>
  <sheetFormatPr defaultRowHeight="15"/>
  <cols>
    <col min="1" max="1" width="47" customWidth="1"/>
    <col min="9" max="9" width="15" customWidth="1"/>
  </cols>
  <sheetData>
    <row r="2" spans="1:9">
      <c r="A2" s="14" t="s">
        <v>124</v>
      </c>
      <c r="B2" s="15"/>
      <c r="C2" s="15"/>
      <c r="D2" s="15"/>
      <c r="E2" s="15"/>
      <c r="F2" s="15"/>
      <c r="G2" s="15"/>
      <c r="H2" s="15"/>
      <c r="I2" s="15"/>
    </row>
    <row r="5" spans="1:9" ht="129.94999999999999" customHeight="1">
      <c r="A5" s="16" t="s">
        <v>2</v>
      </c>
      <c r="B5" s="16" t="s">
        <v>112</v>
      </c>
      <c r="C5" s="18"/>
      <c r="D5" s="16" t="s">
        <v>113</v>
      </c>
      <c r="E5" s="18"/>
      <c r="F5" s="16" t="s">
        <v>114</v>
      </c>
      <c r="G5" s="18"/>
      <c r="H5" s="16" t="s">
        <v>6</v>
      </c>
      <c r="I5" s="16" t="s">
        <v>7</v>
      </c>
    </row>
    <row r="6" spans="1:9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7"/>
      <c r="I6" s="17"/>
    </row>
    <row r="7" spans="1:9" ht="15.75">
      <c r="A7" s="8" t="s">
        <v>125</v>
      </c>
      <c r="B7" s="9">
        <v>90</v>
      </c>
      <c r="C7" s="9">
        <v>1</v>
      </c>
      <c r="D7" s="9">
        <v>78</v>
      </c>
      <c r="E7" s="9">
        <v>1</v>
      </c>
      <c r="F7" s="9">
        <v>80</v>
      </c>
      <c r="G7" s="9">
        <v>1</v>
      </c>
      <c r="H7" s="9"/>
      <c r="I7" s="10">
        <f>95*(B7*C7+D7*E7+F7*G7)/((C7+E7+G7)*100)+H7</f>
        <v>78.533333333333331</v>
      </c>
    </row>
    <row r="8" spans="1:9" ht="15.75">
      <c r="A8" s="3" t="s">
        <v>127</v>
      </c>
      <c r="B8" s="4">
        <v>70</v>
      </c>
      <c r="C8" s="4">
        <v>1</v>
      </c>
      <c r="D8" s="4">
        <v>65</v>
      </c>
      <c r="E8" s="4">
        <v>1</v>
      </c>
      <c r="F8" s="4">
        <v>70</v>
      </c>
      <c r="G8" s="4">
        <v>1</v>
      </c>
      <c r="H8" s="4"/>
      <c r="I8" s="5">
        <f>95*(B8*C8+D8*E8+F8*G8)/((C8+E8+G8)*100)+H8</f>
        <v>64.916666666666671</v>
      </c>
    </row>
    <row r="9" spans="1:9" ht="15.75">
      <c r="A9" s="3" t="s">
        <v>126</v>
      </c>
      <c r="B9" s="4"/>
      <c r="C9" s="4">
        <v>1</v>
      </c>
      <c r="D9" s="4"/>
      <c r="E9" s="4">
        <v>1</v>
      </c>
      <c r="F9" s="4"/>
      <c r="G9" s="4">
        <v>1</v>
      </c>
      <c r="H9" s="4"/>
      <c r="I9" s="5"/>
    </row>
    <row r="10" spans="1:9" ht="15.75">
      <c r="A10" s="3"/>
      <c r="B10" s="4"/>
      <c r="C10" s="4"/>
      <c r="D10" s="4"/>
      <c r="E10" s="4"/>
      <c r="F10" s="4"/>
      <c r="G10" s="4"/>
      <c r="H10" s="4"/>
      <c r="I10" s="4"/>
    </row>
    <row r="11" spans="1:9" ht="15.75">
      <c r="A11" s="3"/>
      <c r="B11" s="4"/>
      <c r="C11" s="4"/>
      <c r="D11" s="4"/>
      <c r="E11" s="4"/>
      <c r="F11" s="4"/>
      <c r="G11" s="4"/>
      <c r="H11" s="4"/>
      <c r="I11" s="4"/>
    </row>
    <row r="12" spans="1:9" ht="15.75">
      <c r="A12" s="6" t="s">
        <v>14</v>
      </c>
      <c r="B12" s="4"/>
      <c r="C12" s="4"/>
      <c r="D12" s="4"/>
      <c r="E12" s="4"/>
      <c r="F12" s="4"/>
      <c r="G12" s="4"/>
      <c r="H12" s="4"/>
      <c r="I12" s="5">
        <f>AVERAGE(I7:I9)</f>
        <v>71.724999999999994</v>
      </c>
    </row>
    <row r="13" spans="1:9" ht="15.75">
      <c r="A13" s="3"/>
      <c r="B13" s="4"/>
      <c r="C13" s="4"/>
      <c r="D13" s="4"/>
      <c r="E13" s="4"/>
      <c r="F13" s="4"/>
      <c r="G13" s="4"/>
      <c r="H13" s="4"/>
      <c r="I13" s="4"/>
    </row>
    <row r="14" spans="1:9" ht="15.75">
      <c r="A14" s="3" t="s">
        <v>15</v>
      </c>
      <c r="B14" s="4" t="s">
        <v>118</v>
      </c>
      <c r="C14" s="4">
        <f>B14*0.4</f>
        <v>1.2000000000000002</v>
      </c>
      <c r="D14" s="4"/>
      <c r="E14" s="4"/>
      <c r="F14" s="4"/>
      <c r="G14" s="4"/>
      <c r="H14" s="4"/>
      <c r="I14" s="4"/>
    </row>
  </sheetData>
  <sortState xmlns:xlrd2="http://schemas.microsoft.com/office/spreadsheetml/2017/richdata2" ref="A7:I9">
    <sortCondition descending="1" ref="I7:I9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17"/>
  <sheetViews>
    <sheetView topLeftCell="A5" workbookViewId="0">
      <selection activeCell="I7" sqref="A7:I10"/>
    </sheetView>
  </sheetViews>
  <sheetFormatPr defaultRowHeight="15"/>
  <cols>
    <col min="1" max="1" width="47" customWidth="1"/>
    <col min="9" max="9" width="15" customWidth="1"/>
  </cols>
  <sheetData>
    <row r="2" spans="1:9">
      <c r="A2" s="14" t="s">
        <v>128</v>
      </c>
      <c r="B2" s="15"/>
      <c r="C2" s="15"/>
      <c r="D2" s="15"/>
      <c r="E2" s="15"/>
      <c r="F2" s="15"/>
      <c r="G2" s="15"/>
      <c r="H2" s="15"/>
      <c r="I2" s="15"/>
    </row>
    <row r="5" spans="1:9" ht="129.94999999999999" customHeight="1">
      <c r="A5" s="16" t="s">
        <v>2</v>
      </c>
      <c r="B5" s="16" t="s">
        <v>3</v>
      </c>
      <c r="C5" s="18"/>
      <c r="D5" s="16" t="s">
        <v>129</v>
      </c>
      <c r="E5" s="18"/>
      <c r="F5" s="16" t="s">
        <v>4</v>
      </c>
      <c r="G5" s="18"/>
      <c r="H5" s="16" t="s">
        <v>6</v>
      </c>
      <c r="I5" s="16" t="s">
        <v>7</v>
      </c>
    </row>
    <row r="6" spans="1:9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7"/>
      <c r="I6" s="17"/>
    </row>
    <row r="7" spans="1:9" ht="15.75">
      <c r="A7" s="8" t="s">
        <v>135</v>
      </c>
      <c r="B7" s="9">
        <v>62</v>
      </c>
      <c r="C7" s="9">
        <v>1</v>
      </c>
      <c r="D7" s="9">
        <v>90</v>
      </c>
      <c r="E7" s="9">
        <v>1</v>
      </c>
      <c r="F7" s="9">
        <v>82</v>
      </c>
      <c r="G7" s="9">
        <v>1</v>
      </c>
      <c r="H7" s="9">
        <v>5</v>
      </c>
      <c r="I7" s="10">
        <f>95*(B7*C7+D7*E7+F7*G7)/((C7+E7+G7)*100)+H7</f>
        <v>79.099999999999994</v>
      </c>
    </row>
    <row r="8" spans="1:9" ht="15.75">
      <c r="A8" s="8" t="s">
        <v>133</v>
      </c>
      <c r="B8" s="9">
        <v>62</v>
      </c>
      <c r="C8" s="9">
        <v>1</v>
      </c>
      <c r="D8" s="9">
        <v>90</v>
      </c>
      <c r="E8" s="9">
        <v>1</v>
      </c>
      <c r="F8" s="9">
        <v>90</v>
      </c>
      <c r="G8" s="9">
        <v>1</v>
      </c>
      <c r="H8" s="9"/>
      <c r="I8" s="10">
        <f>95*(B8*C8+D8*E8+F8*G8)/((C8+E8+G8)*100)+H8</f>
        <v>76.63333333333334</v>
      </c>
    </row>
    <row r="9" spans="1:9" ht="15.75">
      <c r="A9" s="3" t="s">
        <v>130</v>
      </c>
      <c r="B9" s="4"/>
      <c r="C9" s="4">
        <v>1</v>
      </c>
      <c r="D9" s="4"/>
      <c r="E9" s="4">
        <v>1</v>
      </c>
      <c r="F9" s="4"/>
      <c r="G9" s="4">
        <v>1</v>
      </c>
      <c r="H9" s="4"/>
      <c r="I9" s="5"/>
    </row>
    <row r="10" spans="1:9" ht="15.75">
      <c r="A10" s="3" t="s">
        <v>131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5"/>
    </row>
    <row r="11" spans="1:9" ht="15.75">
      <c r="A11" s="3" t="s">
        <v>132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5"/>
    </row>
    <row r="12" spans="1:9" ht="15.75">
      <c r="A12" s="3" t="s">
        <v>134</v>
      </c>
      <c r="B12" s="4"/>
      <c r="C12" s="4">
        <v>1</v>
      </c>
      <c r="D12" s="4"/>
      <c r="E12" s="4">
        <v>1</v>
      </c>
      <c r="F12" s="4"/>
      <c r="G12" s="4">
        <v>1</v>
      </c>
      <c r="H12" s="4"/>
      <c r="I12" s="5"/>
    </row>
    <row r="13" spans="1:9" ht="15.75">
      <c r="A13" s="3"/>
      <c r="B13" s="4"/>
      <c r="C13" s="4"/>
      <c r="D13" s="4"/>
      <c r="E13" s="4"/>
      <c r="F13" s="4"/>
      <c r="G13" s="4"/>
      <c r="H13" s="4"/>
      <c r="I13" s="4"/>
    </row>
    <row r="14" spans="1:9" ht="15.75">
      <c r="A14" s="3"/>
      <c r="B14" s="4"/>
      <c r="C14" s="4"/>
      <c r="D14" s="4"/>
      <c r="E14" s="4"/>
      <c r="F14" s="4"/>
      <c r="G14" s="4"/>
      <c r="H14" s="4"/>
      <c r="I14" s="4"/>
    </row>
    <row r="15" spans="1:9" ht="15.75">
      <c r="A15" s="6" t="s">
        <v>14</v>
      </c>
      <c r="B15" s="4"/>
      <c r="C15" s="4"/>
      <c r="D15" s="4"/>
      <c r="E15" s="4"/>
      <c r="F15" s="4"/>
      <c r="G15" s="4"/>
      <c r="H15" s="4"/>
      <c r="I15" s="5">
        <f>AVERAGE(I7:I12)</f>
        <v>77.866666666666674</v>
      </c>
    </row>
    <row r="16" spans="1:9" ht="15.75">
      <c r="A16" s="3"/>
      <c r="B16" s="4"/>
      <c r="C16" s="4"/>
      <c r="D16" s="4"/>
      <c r="E16" s="4"/>
      <c r="F16" s="4"/>
      <c r="G16" s="4"/>
      <c r="H16" s="4"/>
      <c r="I16" s="4"/>
    </row>
    <row r="17" spans="1:9" ht="15.75">
      <c r="A17" s="3" t="s">
        <v>15</v>
      </c>
      <c r="B17" s="4" t="s">
        <v>136</v>
      </c>
      <c r="C17" s="4">
        <f>B17*0.4</f>
        <v>2.4000000000000004</v>
      </c>
      <c r="D17" s="4"/>
      <c r="E17" s="4"/>
      <c r="F17" s="4"/>
      <c r="G17" s="4"/>
      <c r="H17" s="4"/>
      <c r="I17" s="4"/>
    </row>
  </sheetData>
  <sortState xmlns:xlrd2="http://schemas.microsoft.com/office/spreadsheetml/2017/richdata2" ref="A7:I10">
    <sortCondition descending="1" ref="I7:I10"/>
  </sortState>
  <mergeCells count="7">
    <mergeCell ref="A2:I2"/>
    <mergeCell ref="I5:I6"/>
    <mergeCell ref="A5:A6"/>
    <mergeCell ref="H5:H6"/>
    <mergeCell ref="B5:C5"/>
    <mergeCell ref="F5:G5"/>
    <mergeCell ref="D5:E5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6"/>
  <sheetViews>
    <sheetView topLeftCell="A6" workbookViewId="0">
      <selection activeCell="K7" sqref="A7:K8"/>
    </sheetView>
  </sheetViews>
  <sheetFormatPr defaultRowHeight="15"/>
  <cols>
    <col min="1" max="1" width="47" customWidth="1"/>
    <col min="11" max="11" width="15" customWidth="1"/>
  </cols>
  <sheetData>
    <row r="2" spans="1:11">
      <c r="A2" s="14" t="s">
        <v>137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29.94999999999999" customHeight="1">
      <c r="A5" s="16" t="s">
        <v>2</v>
      </c>
      <c r="B5" s="16" t="s">
        <v>138</v>
      </c>
      <c r="C5" s="18"/>
      <c r="D5" s="16" t="s">
        <v>139</v>
      </c>
      <c r="E5" s="18"/>
      <c r="F5" s="16" t="s">
        <v>20</v>
      </c>
      <c r="G5" s="18"/>
      <c r="H5" s="16" t="s">
        <v>21</v>
      </c>
      <c r="I5" s="18"/>
      <c r="J5" s="16" t="s">
        <v>6</v>
      </c>
      <c r="K5" s="16" t="s">
        <v>7</v>
      </c>
    </row>
    <row r="6" spans="1:11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7"/>
      <c r="K6" s="17"/>
    </row>
    <row r="7" spans="1:11" ht="15.75">
      <c r="A7" s="8" t="s">
        <v>142</v>
      </c>
      <c r="B7" s="9">
        <v>89</v>
      </c>
      <c r="C7" s="9">
        <v>1</v>
      </c>
      <c r="D7" s="9">
        <v>90</v>
      </c>
      <c r="E7" s="9">
        <v>1</v>
      </c>
      <c r="F7" s="9">
        <v>85</v>
      </c>
      <c r="G7" s="9">
        <v>1</v>
      </c>
      <c r="H7" s="9">
        <v>65</v>
      </c>
      <c r="I7" s="9">
        <v>1</v>
      </c>
      <c r="J7" s="9"/>
      <c r="K7" s="10">
        <f>95*(B7*C7+D7*E7+F7*G7+H7*I7)/((C7+E7+G7+I7)*100)+J7</f>
        <v>78.137500000000003</v>
      </c>
    </row>
    <row r="8" spans="1:11" ht="15.75">
      <c r="A8" s="8" t="s">
        <v>140</v>
      </c>
      <c r="B8" s="9">
        <v>83</v>
      </c>
      <c r="C8" s="9">
        <v>1</v>
      </c>
      <c r="D8" s="9">
        <v>71</v>
      </c>
      <c r="E8" s="9">
        <v>1</v>
      </c>
      <c r="F8" s="9">
        <v>68</v>
      </c>
      <c r="G8" s="9">
        <v>1</v>
      </c>
      <c r="H8" s="9">
        <v>68</v>
      </c>
      <c r="I8" s="9">
        <v>1</v>
      </c>
      <c r="J8" s="9"/>
      <c r="K8" s="10">
        <f>95*(B8*C8+D8*E8+F8*G8+H8*I8)/((C8+E8+G8+I8)*100)+J8</f>
        <v>68.875</v>
      </c>
    </row>
    <row r="9" spans="1:11" ht="15.75">
      <c r="A9" s="3" t="s">
        <v>141</v>
      </c>
      <c r="B9" s="4"/>
      <c r="C9" s="4">
        <v>1</v>
      </c>
      <c r="D9" s="4"/>
      <c r="E9" s="4">
        <v>1</v>
      </c>
      <c r="F9" s="4"/>
      <c r="G9" s="4">
        <v>1</v>
      </c>
      <c r="H9" s="4"/>
      <c r="I9" s="4">
        <v>1</v>
      </c>
      <c r="J9" s="4"/>
      <c r="K9" s="5"/>
    </row>
    <row r="10" spans="1:11" ht="15.75">
      <c r="A10" s="3" t="s">
        <v>143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4">
        <v>1</v>
      </c>
      <c r="J10" s="4"/>
      <c r="K10" s="5"/>
    </row>
    <row r="11" spans="1:11" ht="15.75">
      <c r="A11" s="3" t="s">
        <v>144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4">
        <v>1</v>
      </c>
      <c r="J11" s="4"/>
      <c r="K11" s="5"/>
    </row>
    <row r="12" spans="1:11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>
      <c r="A14" s="6" t="s">
        <v>14</v>
      </c>
      <c r="B14" s="4"/>
      <c r="C14" s="4"/>
      <c r="D14" s="4"/>
      <c r="E14" s="4"/>
      <c r="F14" s="4"/>
      <c r="G14" s="4"/>
      <c r="H14" s="4"/>
      <c r="I14" s="4"/>
      <c r="J14" s="4"/>
      <c r="K14" s="5">
        <f>AVERAGE(K7:K11)</f>
        <v>73.506249999999994</v>
      </c>
    </row>
    <row r="15" spans="1:11" ht="15.7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.75">
      <c r="A16" s="3" t="s">
        <v>15</v>
      </c>
      <c r="B16" s="4" t="s">
        <v>46</v>
      </c>
      <c r="C16" s="4">
        <f>B16*0.4</f>
        <v>2</v>
      </c>
      <c r="D16" s="4"/>
      <c r="E16" s="4"/>
      <c r="F16" s="4"/>
      <c r="G16" s="4"/>
      <c r="H16" s="4"/>
      <c r="I16" s="4"/>
      <c r="J16" s="4"/>
      <c r="K16" s="4"/>
    </row>
  </sheetData>
  <sortState xmlns:xlrd2="http://schemas.microsoft.com/office/spreadsheetml/2017/richdata2" ref="A7:K11">
    <sortCondition descending="1" ref="K7:K11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16"/>
  <sheetViews>
    <sheetView workbookViewId="0">
      <selection activeCell="I7" sqref="A7:I8"/>
    </sheetView>
  </sheetViews>
  <sheetFormatPr defaultRowHeight="15"/>
  <cols>
    <col min="1" max="1" width="47" customWidth="1"/>
    <col min="9" max="9" width="15" customWidth="1"/>
  </cols>
  <sheetData>
    <row r="2" spans="1:9">
      <c r="A2" s="14" t="s">
        <v>145</v>
      </c>
      <c r="B2" s="15"/>
      <c r="C2" s="15"/>
      <c r="D2" s="15"/>
      <c r="E2" s="15"/>
      <c r="F2" s="15"/>
      <c r="G2" s="15"/>
      <c r="H2" s="15"/>
      <c r="I2" s="15"/>
    </row>
    <row r="5" spans="1:9" ht="129.94999999999999" customHeight="1">
      <c r="A5" s="16" t="s">
        <v>2</v>
      </c>
      <c r="B5" s="16" t="s">
        <v>3</v>
      </c>
      <c r="C5" s="18"/>
      <c r="D5" s="16" t="s">
        <v>129</v>
      </c>
      <c r="E5" s="18"/>
      <c r="F5" s="16" t="s">
        <v>4</v>
      </c>
      <c r="G5" s="18"/>
      <c r="H5" s="16" t="s">
        <v>6</v>
      </c>
      <c r="I5" s="16" t="s">
        <v>7</v>
      </c>
    </row>
    <row r="6" spans="1:9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7"/>
      <c r="I6" s="17"/>
    </row>
    <row r="7" spans="1:9" ht="15.75">
      <c r="A7" s="8" t="s">
        <v>146</v>
      </c>
      <c r="B7" s="9">
        <v>62</v>
      </c>
      <c r="C7" s="9">
        <v>1</v>
      </c>
      <c r="D7" s="9">
        <v>90</v>
      </c>
      <c r="E7" s="9">
        <v>1</v>
      </c>
      <c r="F7" s="9">
        <v>90</v>
      </c>
      <c r="G7" s="9">
        <v>1</v>
      </c>
      <c r="H7" s="9"/>
      <c r="I7" s="10">
        <f>95*(B7*C7+D7*E7+F7*G7)/((C7+E7+G7)*100)+H7</f>
        <v>76.63333333333334</v>
      </c>
    </row>
    <row r="8" spans="1:9" ht="15.75">
      <c r="A8" s="8" t="s">
        <v>147</v>
      </c>
      <c r="B8" s="9">
        <v>62</v>
      </c>
      <c r="C8" s="9">
        <v>1</v>
      </c>
      <c r="D8" s="9">
        <v>90</v>
      </c>
      <c r="E8" s="9">
        <v>1</v>
      </c>
      <c r="F8" s="9">
        <v>79</v>
      </c>
      <c r="G8" s="9">
        <v>1</v>
      </c>
      <c r="H8" s="9"/>
      <c r="I8" s="10">
        <f>95*(B8*C8+D8*E8+F8*G8)/((C8+E8+G8)*100)+H8</f>
        <v>73.150000000000006</v>
      </c>
    </row>
    <row r="9" spans="1:9" ht="15.75">
      <c r="A9" s="3" t="s">
        <v>148</v>
      </c>
      <c r="B9" s="4"/>
      <c r="C9" s="4">
        <v>1</v>
      </c>
      <c r="D9" s="4"/>
      <c r="E9" s="4">
        <v>1</v>
      </c>
      <c r="F9" s="4"/>
      <c r="G9" s="4">
        <v>1</v>
      </c>
      <c r="H9" s="4"/>
      <c r="I9" s="5"/>
    </row>
    <row r="10" spans="1:9" ht="15.75">
      <c r="A10" s="3" t="s">
        <v>149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5"/>
    </row>
    <row r="11" spans="1:9" ht="15.75">
      <c r="A11" s="3" t="s">
        <v>150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5"/>
    </row>
    <row r="12" spans="1:9" ht="15.75">
      <c r="A12" s="3"/>
      <c r="B12" s="4"/>
      <c r="C12" s="4"/>
      <c r="D12" s="4"/>
      <c r="E12" s="4"/>
      <c r="F12" s="4"/>
      <c r="G12" s="4"/>
      <c r="H12" s="4"/>
      <c r="I12" s="4"/>
    </row>
    <row r="13" spans="1:9" ht="15.75">
      <c r="A13" s="3"/>
      <c r="B13" s="4"/>
      <c r="C13" s="4"/>
      <c r="D13" s="4"/>
      <c r="E13" s="4"/>
      <c r="F13" s="4"/>
      <c r="G13" s="4"/>
      <c r="H13" s="4"/>
      <c r="I13" s="4"/>
    </row>
    <row r="14" spans="1:9" ht="15.75">
      <c r="A14" s="6" t="s">
        <v>14</v>
      </c>
      <c r="B14" s="4"/>
      <c r="C14" s="4"/>
      <c r="D14" s="4"/>
      <c r="E14" s="4"/>
      <c r="F14" s="4"/>
      <c r="G14" s="4"/>
      <c r="H14" s="4"/>
      <c r="I14" s="5">
        <f>AVERAGE(I7:I11)</f>
        <v>74.89166666666668</v>
      </c>
    </row>
    <row r="15" spans="1:9" ht="15.75">
      <c r="A15" s="3"/>
      <c r="B15" s="4"/>
      <c r="C15" s="4"/>
      <c r="D15" s="4"/>
      <c r="E15" s="4"/>
      <c r="F15" s="4"/>
      <c r="G15" s="4"/>
      <c r="H15" s="4"/>
      <c r="I15" s="4"/>
    </row>
    <row r="16" spans="1:9" ht="15.75">
      <c r="A16" s="3" t="s">
        <v>15</v>
      </c>
      <c r="B16" s="4" t="s">
        <v>46</v>
      </c>
      <c r="C16" s="4">
        <f>B16*0.4</f>
        <v>2</v>
      </c>
      <c r="D16" s="4"/>
      <c r="E16" s="4"/>
      <c r="F16" s="4"/>
      <c r="G16" s="4"/>
      <c r="H16" s="4"/>
      <c r="I16" s="4"/>
    </row>
  </sheetData>
  <mergeCells count="7">
    <mergeCell ref="A2:I2"/>
    <mergeCell ref="I5:I6"/>
    <mergeCell ref="A5:A6"/>
    <mergeCell ref="H5:H6"/>
    <mergeCell ref="B5:C5"/>
    <mergeCell ref="F5:G5"/>
    <mergeCell ref="D5:E5"/>
  </mergeCell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I14"/>
  <sheetViews>
    <sheetView topLeftCell="A5" workbookViewId="0">
      <selection activeCell="H8" sqref="H8"/>
    </sheetView>
  </sheetViews>
  <sheetFormatPr defaultRowHeight="15"/>
  <cols>
    <col min="1" max="1" width="47" customWidth="1"/>
    <col min="9" max="9" width="15" customWidth="1"/>
  </cols>
  <sheetData>
    <row r="2" spans="1:9">
      <c r="A2" s="14" t="s">
        <v>151</v>
      </c>
      <c r="B2" s="15"/>
      <c r="C2" s="15"/>
      <c r="D2" s="15"/>
      <c r="E2" s="15"/>
      <c r="F2" s="15"/>
      <c r="G2" s="15"/>
      <c r="H2" s="15"/>
      <c r="I2" s="15"/>
    </row>
    <row r="5" spans="1:9" ht="129.94999999999999" customHeight="1">
      <c r="A5" s="16" t="s">
        <v>2</v>
      </c>
      <c r="B5" s="16" t="s">
        <v>38</v>
      </c>
      <c r="C5" s="18"/>
      <c r="D5" s="16" t="s">
        <v>39</v>
      </c>
      <c r="E5" s="18"/>
      <c r="F5" s="16" t="s">
        <v>40</v>
      </c>
      <c r="G5" s="18"/>
      <c r="H5" s="16" t="s">
        <v>6</v>
      </c>
      <c r="I5" s="16" t="s">
        <v>7</v>
      </c>
    </row>
    <row r="6" spans="1:9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7"/>
      <c r="I6" s="17"/>
    </row>
    <row r="7" spans="1:9" ht="15.75">
      <c r="A7" s="8" t="s">
        <v>152</v>
      </c>
      <c r="B7" s="9">
        <v>85</v>
      </c>
      <c r="C7" s="9">
        <v>1</v>
      </c>
      <c r="D7" s="9">
        <v>80</v>
      </c>
      <c r="E7" s="9">
        <v>1</v>
      </c>
      <c r="F7" s="9">
        <v>90</v>
      </c>
      <c r="G7" s="9">
        <v>1</v>
      </c>
      <c r="H7" s="9">
        <v>2</v>
      </c>
      <c r="I7" s="10">
        <f>95*(B7*C7+D7*E7+F7*G7)/((C7+E7+G7)*100)+H7</f>
        <v>82.75</v>
      </c>
    </row>
    <row r="8" spans="1:9" ht="15.75">
      <c r="A8" s="3" t="s">
        <v>154</v>
      </c>
      <c r="B8" s="4">
        <v>85</v>
      </c>
      <c r="C8" s="4">
        <v>1</v>
      </c>
      <c r="D8" s="4">
        <v>72</v>
      </c>
      <c r="E8" s="4">
        <v>1</v>
      </c>
      <c r="F8" s="4">
        <v>90</v>
      </c>
      <c r="G8" s="4">
        <v>1</v>
      </c>
      <c r="H8" s="4"/>
      <c r="I8" s="5">
        <f>95*(B8*C8+D8*E8+F8*G8)/((C8+E8+G8)*100)+H8</f>
        <v>78.216666666666669</v>
      </c>
    </row>
    <row r="9" spans="1:9" ht="15.75">
      <c r="A9" s="3" t="s">
        <v>153</v>
      </c>
      <c r="B9" s="4"/>
      <c r="C9" s="4">
        <v>1</v>
      </c>
      <c r="D9" s="4"/>
      <c r="E9" s="4">
        <v>1</v>
      </c>
      <c r="F9" s="4"/>
      <c r="G9" s="4">
        <v>1</v>
      </c>
      <c r="H9" s="4"/>
      <c r="I9" s="5"/>
    </row>
    <row r="10" spans="1:9" ht="15.75">
      <c r="A10" s="3"/>
      <c r="B10" s="4"/>
      <c r="C10" s="4"/>
      <c r="D10" s="4"/>
      <c r="E10" s="4"/>
      <c r="F10" s="4"/>
      <c r="G10" s="4"/>
      <c r="H10" s="4"/>
      <c r="I10" s="4"/>
    </row>
    <row r="11" spans="1:9" ht="15.75">
      <c r="A11" s="3"/>
      <c r="B11" s="4"/>
      <c r="C11" s="4"/>
      <c r="D11" s="4"/>
      <c r="E11" s="4"/>
      <c r="F11" s="4"/>
      <c r="G11" s="4"/>
      <c r="H11" s="4"/>
      <c r="I11" s="4"/>
    </row>
    <row r="12" spans="1:9" ht="15.75">
      <c r="A12" s="6" t="s">
        <v>14</v>
      </c>
      <c r="B12" s="4"/>
      <c r="C12" s="4"/>
      <c r="D12" s="4"/>
      <c r="E12" s="4"/>
      <c r="F12" s="4"/>
      <c r="G12" s="4"/>
      <c r="H12" s="4"/>
      <c r="I12" s="5">
        <f>AVERAGE(I7:I9)</f>
        <v>80.483333333333334</v>
      </c>
    </row>
    <row r="13" spans="1:9" ht="15.75">
      <c r="A13" s="3"/>
      <c r="B13" s="4"/>
      <c r="C13" s="4"/>
      <c r="D13" s="4"/>
      <c r="E13" s="4"/>
      <c r="F13" s="4"/>
      <c r="G13" s="4"/>
      <c r="H13" s="4"/>
      <c r="I13" s="4"/>
    </row>
    <row r="14" spans="1:9" ht="15.75">
      <c r="A14" s="3" t="s">
        <v>15</v>
      </c>
      <c r="B14" s="4" t="s">
        <v>118</v>
      </c>
      <c r="C14" s="4">
        <f>B14*0.4</f>
        <v>1.2000000000000002</v>
      </c>
      <c r="D14" s="4"/>
      <c r="E14" s="4"/>
      <c r="F14" s="4"/>
      <c r="G14" s="4"/>
      <c r="H14" s="4"/>
      <c r="I14" s="4"/>
    </row>
  </sheetData>
  <sortState xmlns:xlrd2="http://schemas.microsoft.com/office/spreadsheetml/2017/richdata2" ref="A7:I9">
    <sortCondition descending="1" ref="I7:I9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K15"/>
  <sheetViews>
    <sheetView topLeftCell="A5" workbookViewId="0">
      <selection activeCell="K8" sqref="K8:K10"/>
    </sheetView>
  </sheetViews>
  <sheetFormatPr defaultRowHeight="15"/>
  <cols>
    <col min="1" max="1" width="47" customWidth="1"/>
    <col min="11" max="11" width="15" customWidth="1"/>
  </cols>
  <sheetData>
    <row r="2" spans="1:11">
      <c r="A2" s="14" t="s">
        <v>155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29.94999999999999" customHeight="1">
      <c r="A5" s="16" t="s">
        <v>2</v>
      </c>
      <c r="B5" s="16" t="s">
        <v>48</v>
      </c>
      <c r="C5" s="18"/>
      <c r="D5" s="16" t="s">
        <v>156</v>
      </c>
      <c r="E5" s="18"/>
      <c r="F5" s="16" t="s">
        <v>50</v>
      </c>
      <c r="G5" s="18"/>
      <c r="H5" s="16" t="s">
        <v>157</v>
      </c>
      <c r="I5" s="18"/>
      <c r="J5" s="16" t="s">
        <v>6</v>
      </c>
      <c r="K5" s="16" t="s">
        <v>7</v>
      </c>
    </row>
    <row r="6" spans="1:11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7"/>
      <c r="K6" s="17"/>
    </row>
    <row r="7" spans="1:11" ht="15.75">
      <c r="A7" s="8" t="s">
        <v>160</v>
      </c>
      <c r="B7" s="9">
        <v>85</v>
      </c>
      <c r="C7" s="9">
        <v>1</v>
      </c>
      <c r="D7" s="9">
        <v>75</v>
      </c>
      <c r="E7" s="9">
        <v>1</v>
      </c>
      <c r="F7" s="9">
        <v>74</v>
      </c>
      <c r="G7" s="9">
        <v>1</v>
      </c>
      <c r="H7" s="9">
        <v>75</v>
      </c>
      <c r="I7" s="9">
        <v>1</v>
      </c>
      <c r="J7" s="9"/>
      <c r="K7" s="10">
        <f>95*(B7*C7+D7*E7+F7*G7+H7*I7)/((C7+E7+G7+I7)*100)+J7</f>
        <v>73.387500000000003</v>
      </c>
    </row>
    <row r="8" spans="1:11" ht="15.75">
      <c r="A8" s="3" t="s">
        <v>158</v>
      </c>
      <c r="B8" s="4"/>
      <c r="C8" s="4">
        <v>1</v>
      </c>
      <c r="D8" s="4"/>
      <c r="E8" s="4">
        <v>1</v>
      </c>
      <c r="F8" s="4"/>
      <c r="G8" s="4">
        <v>1</v>
      </c>
      <c r="H8" s="4"/>
      <c r="I8" s="4">
        <v>1</v>
      </c>
      <c r="J8" s="4"/>
      <c r="K8" s="5"/>
    </row>
    <row r="9" spans="1:11" ht="15.75">
      <c r="A9" s="3" t="s">
        <v>159</v>
      </c>
      <c r="B9" s="4"/>
      <c r="C9" s="4">
        <v>1</v>
      </c>
      <c r="D9" s="4"/>
      <c r="E9" s="4">
        <v>1</v>
      </c>
      <c r="F9" s="4"/>
      <c r="G9" s="4">
        <v>1</v>
      </c>
      <c r="H9" s="4"/>
      <c r="I9" s="4">
        <v>1</v>
      </c>
      <c r="J9" s="4"/>
      <c r="K9" s="5"/>
    </row>
    <row r="10" spans="1:11" ht="15.75">
      <c r="A10" s="3" t="s">
        <v>161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4">
        <v>1</v>
      </c>
      <c r="J10" s="4"/>
      <c r="K10" s="5"/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>
      <c r="A13" s="6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5">
        <f>AVERAGE(K7:K10)</f>
        <v>73.387500000000003</v>
      </c>
    </row>
    <row r="14" spans="1:11" ht="15.7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>
      <c r="A15" s="3" t="s">
        <v>15</v>
      </c>
      <c r="B15" s="4" t="s">
        <v>16</v>
      </c>
      <c r="C15" s="4">
        <f>B15*0.4</f>
        <v>1.6</v>
      </c>
      <c r="D15" s="4"/>
      <c r="E15" s="4"/>
      <c r="F15" s="4"/>
      <c r="G15" s="4"/>
      <c r="H15" s="4"/>
      <c r="I15" s="4"/>
      <c r="J15" s="4"/>
      <c r="K15" s="4"/>
    </row>
  </sheetData>
  <sortState xmlns:xlrd2="http://schemas.microsoft.com/office/spreadsheetml/2017/richdata2" ref="A7:K10">
    <sortCondition descending="1" ref="K7:K10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K19"/>
  <sheetViews>
    <sheetView topLeftCell="A6" workbookViewId="0">
      <selection activeCell="K7" sqref="K7:K14"/>
    </sheetView>
  </sheetViews>
  <sheetFormatPr defaultRowHeight="15"/>
  <cols>
    <col min="1" max="1" width="47" customWidth="1"/>
    <col min="11" max="11" width="15" customWidth="1"/>
  </cols>
  <sheetData>
    <row r="2" spans="1:11">
      <c r="A2" s="14" t="s">
        <v>162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29.94999999999999" customHeight="1">
      <c r="A5" s="16" t="s">
        <v>2</v>
      </c>
      <c r="B5" s="16" t="s">
        <v>138</v>
      </c>
      <c r="C5" s="18"/>
      <c r="D5" s="16" t="s">
        <v>139</v>
      </c>
      <c r="E5" s="18"/>
      <c r="F5" s="16" t="s">
        <v>20</v>
      </c>
      <c r="G5" s="18"/>
      <c r="H5" s="16" t="s">
        <v>21</v>
      </c>
      <c r="I5" s="18"/>
      <c r="J5" s="16" t="s">
        <v>6</v>
      </c>
      <c r="K5" s="16" t="s">
        <v>7</v>
      </c>
    </row>
    <row r="6" spans="1:11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7"/>
      <c r="K6" s="17"/>
    </row>
    <row r="7" spans="1:11" ht="15.75">
      <c r="A7" s="3" t="s">
        <v>163</v>
      </c>
      <c r="B7" s="4"/>
      <c r="C7" s="4">
        <v>1</v>
      </c>
      <c r="D7" s="4"/>
      <c r="E7" s="4">
        <v>1</v>
      </c>
      <c r="F7" s="4"/>
      <c r="G7" s="4">
        <v>1</v>
      </c>
      <c r="H7" s="4"/>
      <c r="I7" s="4">
        <v>1</v>
      </c>
      <c r="J7" s="4"/>
      <c r="K7" s="5"/>
    </row>
    <row r="8" spans="1:11" ht="15.75">
      <c r="A8" s="3" t="s">
        <v>164</v>
      </c>
      <c r="B8" s="4"/>
      <c r="C8" s="4">
        <v>1</v>
      </c>
      <c r="D8" s="4"/>
      <c r="E8" s="4">
        <v>1</v>
      </c>
      <c r="F8" s="4"/>
      <c r="G8" s="4">
        <v>1</v>
      </c>
      <c r="H8" s="4"/>
      <c r="I8" s="4">
        <v>1</v>
      </c>
      <c r="J8" s="4"/>
      <c r="K8" s="5"/>
    </row>
    <row r="9" spans="1:11" ht="15.75">
      <c r="A9" s="3" t="s">
        <v>165</v>
      </c>
      <c r="B9" s="4"/>
      <c r="C9" s="4">
        <v>1</v>
      </c>
      <c r="D9" s="4"/>
      <c r="E9" s="4">
        <v>1</v>
      </c>
      <c r="F9" s="4"/>
      <c r="G9" s="4">
        <v>1</v>
      </c>
      <c r="H9" s="4"/>
      <c r="I9" s="4">
        <v>1</v>
      </c>
      <c r="J9" s="4"/>
      <c r="K9" s="5"/>
    </row>
    <row r="10" spans="1:11" ht="15.75">
      <c r="A10" s="3" t="s">
        <v>166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4">
        <v>1</v>
      </c>
      <c r="J10" s="4"/>
      <c r="K10" s="5"/>
    </row>
    <row r="11" spans="1:11" ht="15.75">
      <c r="A11" s="3" t="s">
        <v>167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4">
        <v>1</v>
      </c>
      <c r="J11" s="4"/>
      <c r="K11" s="5"/>
    </row>
    <row r="12" spans="1:11" ht="15.75">
      <c r="A12" s="3" t="s">
        <v>168</v>
      </c>
      <c r="B12" s="4"/>
      <c r="C12" s="4">
        <v>1</v>
      </c>
      <c r="D12" s="4"/>
      <c r="E12" s="4">
        <v>1</v>
      </c>
      <c r="F12" s="4"/>
      <c r="G12" s="4">
        <v>1</v>
      </c>
      <c r="H12" s="4"/>
      <c r="I12" s="4">
        <v>1</v>
      </c>
      <c r="J12" s="4"/>
      <c r="K12" s="5"/>
    </row>
    <row r="13" spans="1:11" ht="15.75">
      <c r="A13" s="3" t="s">
        <v>169</v>
      </c>
      <c r="B13" s="4"/>
      <c r="C13" s="4">
        <v>1</v>
      </c>
      <c r="D13" s="4"/>
      <c r="E13" s="4">
        <v>1</v>
      </c>
      <c r="F13" s="4"/>
      <c r="G13" s="4">
        <v>1</v>
      </c>
      <c r="H13" s="4"/>
      <c r="I13" s="4">
        <v>1</v>
      </c>
      <c r="J13" s="4"/>
      <c r="K13" s="5"/>
    </row>
    <row r="14" spans="1:11" ht="15.75">
      <c r="A14" s="3" t="s">
        <v>170</v>
      </c>
      <c r="B14" s="4"/>
      <c r="C14" s="4">
        <v>1</v>
      </c>
      <c r="D14" s="4"/>
      <c r="E14" s="4">
        <v>1</v>
      </c>
      <c r="F14" s="4"/>
      <c r="G14" s="4">
        <v>1</v>
      </c>
      <c r="H14" s="4"/>
      <c r="I14" s="4">
        <v>1</v>
      </c>
      <c r="J14" s="4"/>
      <c r="K14" s="5"/>
    </row>
    <row r="15" spans="1:11" ht="15.7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.7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5.75">
      <c r="A17" s="6" t="s">
        <v>14</v>
      </c>
      <c r="B17" s="4"/>
      <c r="C17" s="4"/>
      <c r="D17" s="4"/>
      <c r="E17" s="4"/>
      <c r="F17" s="4"/>
      <c r="G17" s="4"/>
      <c r="H17" s="4"/>
      <c r="I17" s="4"/>
      <c r="J17" s="4"/>
      <c r="K17" s="5" t="e">
        <f>AVERAGE(K7:K14)</f>
        <v>#DIV/0!</v>
      </c>
    </row>
    <row r="18" spans="1:11" ht="15.7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5.75">
      <c r="A19" s="3" t="s">
        <v>15</v>
      </c>
      <c r="B19" s="4" t="s">
        <v>80</v>
      </c>
      <c r="C19" s="4">
        <f>B19*0.4</f>
        <v>3.2</v>
      </c>
      <c r="D19" s="4"/>
      <c r="E19" s="4"/>
      <c r="F19" s="4"/>
      <c r="G19" s="4"/>
      <c r="H19" s="4"/>
      <c r="I19" s="4"/>
      <c r="J19" s="4"/>
      <c r="K19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5"/>
  <sheetViews>
    <sheetView workbookViewId="0">
      <selection activeCell="I7" sqref="I7"/>
    </sheetView>
  </sheetViews>
  <sheetFormatPr defaultRowHeight="15"/>
  <cols>
    <col min="1" max="1" width="47" customWidth="1"/>
    <col min="9" max="9" width="15" customWidth="1"/>
  </cols>
  <sheetData>
    <row r="2" spans="1:9">
      <c r="A2" s="14" t="s">
        <v>1</v>
      </c>
      <c r="B2" s="15"/>
      <c r="C2" s="15"/>
      <c r="D2" s="15"/>
      <c r="E2" s="15"/>
      <c r="F2" s="15"/>
      <c r="G2" s="15"/>
      <c r="H2" s="15"/>
      <c r="I2" s="15"/>
    </row>
    <row r="5" spans="1:9" ht="129.94999999999999" customHeight="1">
      <c r="A5" s="16" t="s">
        <v>2</v>
      </c>
      <c r="B5" s="16" t="s">
        <v>3</v>
      </c>
      <c r="C5" s="18"/>
      <c r="D5" s="16" t="s">
        <v>4</v>
      </c>
      <c r="E5" s="18"/>
      <c r="F5" s="16" t="s">
        <v>5</v>
      </c>
      <c r="G5" s="18"/>
      <c r="H5" s="16" t="s">
        <v>6</v>
      </c>
      <c r="I5" s="16" t="s">
        <v>7</v>
      </c>
    </row>
    <row r="6" spans="1:9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7"/>
      <c r="I6" s="17"/>
    </row>
    <row r="7" spans="1:9" ht="15.75">
      <c r="A7" s="8" t="s">
        <v>12</v>
      </c>
      <c r="B7" s="9">
        <v>70</v>
      </c>
      <c r="C7" s="9">
        <v>1</v>
      </c>
      <c r="D7" s="9">
        <v>80</v>
      </c>
      <c r="E7" s="9">
        <v>1</v>
      </c>
      <c r="F7" s="9">
        <v>95</v>
      </c>
      <c r="G7" s="9">
        <v>1</v>
      </c>
      <c r="H7" s="9"/>
      <c r="I7" s="10">
        <f>95*(B7*C7+D7*E7+F7*G7)/((C7+E7+G7)*100)+H7</f>
        <v>77.583333333333329</v>
      </c>
    </row>
    <row r="8" spans="1:9" ht="15.75">
      <c r="A8" s="3" t="s">
        <v>10</v>
      </c>
      <c r="B8" s="4"/>
      <c r="C8" s="4">
        <v>1</v>
      </c>
      <c r="D8" s="4"/>
      <c r="E8" s="4">
        <v>1</v>
      </c>
      <c r="F8" s="4"/>
      <c r="G8" s="4">
        <v>1</v>
      </c>
      <c r="H8" s="4"/>
      <c r="I8" s="5"/>
    </row>
    <row r="9" spans="1:9" ht="15.75">
      <c r="A9" s="3" t="s">
        <v>11</v>
      </c>
      <c r="B9" s="4"/>
      <c r="C9" s="4">
        <v>1</v>
      </c>
      <c r="D9" s="4"/>
      <c r="E9" s="4">
        <v>1</v>
      </c>
      <c r="F9" s="4"/>
      <c r="G9" s="4">
        <v>1</v>
      </c>
      <c r="H9" s="4"/>
      <c r="I9" s="5"/>
    </row>
    <row r="10" spans="1:9" ht="15.75">
      <c r="A10" s="3" t="s">
        <v>13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5"/>
    </row>
    <row r="11" spans="1:9" ht="15.75">
      <c r="A11" s="3"/>
      <c r="B11" s="4"/>
      <c r="C11" s="4"/>
      <c r="D11" s="4"/>
      <c r="E11" s="4"/>
      <c r="F11" s="4"/>
      <c r="G11" s="4"/>
      <c r="H11" s="4"/>
      <c r="I11" s="4"/>
    </row>
    <row r="12" spans="1:9" ht="15.75">
      <c r="A12" s="3"/>
      <c r="B12" s="4"/>
      <c r="C12" s="4"/>
      <c r="D12" s="4"/>
      <c r="E12" s="4"/>
      <c r="F12" s="4"/>
      <c r="G12" s="4"/>
      <c r="H12" s="4"/>
      <c r="I12" s="4"/>
    </row>
    <row r="13" spans="1:9" ht="15.75">
      <c r="A13" s="6" t="s">
        <v>14</v>
      </c>
      <c r="B13" s="4"/>
      <c r="C13" s="4"/>
      <c r="D13" s="4"/>
      <c r="E13" s="4"/>
      <c r="F13" s="4"/>
      <c r="G13" s="4"/>
      <c r="H13" s="4"/>
      <c r="I13" s="5">
        <f>AVERAGE(I7:I10)</f>
        <v>77.583333333333329</v>
      </c>
    </row>
    <row r="14" spans="1:9" ht="15.75">
      <c r="A14" s="3"/>
      <c r="B14" s="4"/>
      <c r="C14" s="4"/>
      <c r="D14" s="4"/>
      <c r="E14" s="4"/>
      <c r="F14" s="4"/>
      <c r="G14" s="4"/>
      <c r="H14" s="4"/>
      <c r="I14" s="4"/>
    </row>
    <row r="15" spans="1:9" ht="15.75">
      <c r="A15" s="3" t="s">
        <v>15</v>
      </c>
      <c r="B15" s="4" t="s">
        <v>16</v>
      </c>
      <c r="C15" s="4">
        <f>B15*0.4</f>
        <v>1.6</v>
      </c>
      <c r="D15" s="4"/>
      <c r="E15" s="4"/>
      <c r="F15" s="4"/>
      <c r="G15" s="4"/>
      <c r="H15" s="4"/>
      <c r="I15" s="4"/>
    </row>
  </sheetData>
  <sortState xmlns:xlrd2="http://schemas.microsoft.com/office/spreadsheetml/2017/richdata2" ref="A7:I10">
    <sortCondition descending="1" ref="I7:I10"/>
  </sortState>
  <mergeCells count="7">
    <mergeCell ref="A2:I2"/>
    <mergeCell ref="I5:I6"/>
    <mergeCell ref="A5:A6"/>
    <mergeCell ref="H5:H6"/>
    <mergeCell ref="B5:C5"/>
    <mergeCell ref="F5:G5"/>
    <mergeCell ref="D5:E5"/>
  </mergeCells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K14"/>
  <sheetViews>
    <sheetView topLeftCell="A5" workbookViewId="0">
      <selection activeCell="K9" sqref="K9"/>
    </sheetView>
  </sheetViews>
  <sheetFormatPr defaultRowHeight="15"/>
  <cols>
    <col min="1" max="1" width="47" customWidth="1"/>
    <col min="11" max="11" width="15" customWidth="1"/>
  </cols>
  <sheetData>
    <row r="2" spans="1:11">
      <c r="A2" s="14" t="s">
        <v>171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29.94999999999999" customHeight="1">
      <c r="A5" s="16" t="s">
        <v>2</v>
      </c>
      <c r="B5" s="16" t="s">
        <v>172</v>
      </c>
      <c r="C5" s="18"/>
      <c r="D5" s="16" t="s">
        <v>173</v>
      </c>
      <c r="E5" s="18"/>
      <c r="F5" s="16" t="s">
        <v>174</v>
      </c>
      <c r="G5" s="18"/>
      <c r="H5" s="16" t="s">
        <v>175</v>
      </c>
      <c r="I5" s="18"/>
      <c r="J5" s="16" t="s">
        <v>6</v>
      </c>
      <c r="K5" s="16" t="s">
        <v>7</v>
      </c>
    </row>
    <row r="6" spans="1:11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7"/>
      <c r="K6" s="17"/>
    </row>
    <row r="7" spans="1:11" ht="15.75">
      <c r="A7" s="8" t="s">
        <v>178</v>
      </c>
      <c r="B7" s="9">
        <v>93</v>
      </c>
      <c r="C7" s="9">
        <v>1</v>
      </c>
      <c r="D7" s="9">
        <v>95</v>
      </c>
      <c r="E7" s="9">
        <v>1</v>
      </c>
      <c r="F7" s="9">
        <v>95</v>
      </c>
      <c r="G7" s="9">
        <v>1</v>
      </c>
      <c r="H7" s="9">
        <v>95</v>
      </c>
      <c r="I7" s="9">
        <v>1</v>
      </c>
      <c r="J7" s="9"/>
      <c r="K7" s="10">
        <f>95*(B7*C7+D7*E7+F7*G7+H7*I7)/((C7+E7+G7+I7)*100)+J7</f>
        <v>89.775000000000006</v>
      </c>
    </row>
    <row r="8" spans="1:11" ht="15.75">
      <c r="A8" s="3" t="s">
        <v>176</v>
      </c>
      <c r="B8" s="4">
        <v>92</v>
      </c>
      <c r="C8" s="4">
        <v>1</v>
      </c>
      <c r="D8" s="4">
        <v>80</v>
      </c>
      <c r="E8" s="4">
        <v>1</v>
      </c>
      <c r="F8" s="4">
        <v>90</v>
      </c>
      <c r="G8" s="4">
        <v>1</v>
      </c>
      <c r="H8" s="4">
        <v>80</v>
      </c>
      <c r="I8" s="4">
        <v>1</v>
      </c>
      <c r="J8" s="4"/>
      <c r="K8" s="5">
        <f>95*(B8*C8+D8*E8+F8*G8+H8*I8)/((C8+E8+G8+I8)*100)+J8</f>
        <v>81.224999999999994</v>
      </c>
    </row>
    <row r="9" spans="1:11" ht="15.75">
      <c r="A9" s="3" t="s">
        <v>177</v>
      </c>
      <c r="B9" s="4"/>
      <c r="C9" s="4">
        <v>1</v>
      </c>
      <c r="D9" s="4"/>
      <c r="E9" s="4">
        <v>1</v>
      </c>
      <c r="F9" s="4"/>
      <c r="G9" s="4">
        <v>1</v>
      </c>
      <c r="H9" s="4"/>
      <c r="I9" s="4">
        <v>1</v>
      </c>
      <c r="J9" s="4"/>
      <c r="K9" s="5"/>
    </row>
    <row r="10" spans="1:11" ht="15.7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6" t="s">
        <v>14</v>
      </c>
      <c r="B12" s="4"/>
      <c r="C12" s="4"/>
      <c r="D12" s="4"/>
      <c r="E12" s="4"/>
      <c r="F12" s="4"/>
      <c r="G12" s="4"/>
      <c r="H12" s="4"/>
      <c r="I12" s="4"/>
      <c r="J12" s="4"/>
      <c r="K12" s="5">
        <f>AVERAGE(K7:K9)</f>
        <v>85.5</v>
      </c>
    </row>
    <row r="13" spans="1:11" ht="15.7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>
      <c r="A14" s="3" t="s">
        <v>15</v>
      </c>
      <c r="B14" s="4" t="s">
        <v>118</v>
      </c>
      <c r="C14" s="4">
        <f>B14*0.4</f>
        <v>1.2000000000000002</v>
      </c>
      <c r="D14" s="4"/>
      <c r="E14" s="4"/>
      <c r="F14" s="4"/>
      <c r="G14" s="4"/>
      <c r="H14" s="4"/>
      <c r="I14" s="4"/>
      <c r="J14" s="4"/>
      <c r="K14" s="4"/>
    </row>
  </sheetData>
  <sortState xmlns:xlrd2="http://schemas.microsoft.com/office/spreadsheetml/2017/richdata2" ref="A7:K9">
    <sortCondition descending="1" ref="K7:K9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I18"/>
  <sheetViews>
    <sheetView topLeftCell="A5" workbookViewId="0">
      <selection activeCell="D10" sqref="D10"/>
    </sheetView>
  </sheetViews>
  <sheetFormatPr defaultRowHeight="15"/>
  <cols>
    <col min="1" max="1" width="47" customWidth="1"/>
    <col min="9" max="9" width="15" customWidth="1"/>
  </cols>
  <sheetData>
    <row r="2" spans="1:9">
      <c r="A2" s="14" t="s">
        <v>179</v>
      </c>
      <c r="B2" s="15"/>
      <c r="C2" s="15"/>
      <c r="D2" s="15"/>
      <c r="E2" s="15"/>
      <c r="F2" s="15"/>
      <c r="G2" s="15"/>
      <c r="H2" s="15"/>
      <c r="I2" s="15"/>
    </row>
    <row r="5" spans="1:9" ht="129.94999999999999" customHeight="1">
      <c r="A5" s="16" t="s">
        <v>2</v>
      </c>
      <c r="B5" s="16" t="s">
        <v>97</v>
      </c>
      <c r="C5" s="18"/>
      <c r="D5" s="16" t="s">
        <v>98</v>
      </c>
      <c r="E5" s="18"/>
      <c r="F5" s="16" t="s">
        <v>99</v>
      </c>
      <c r="G5" s="18"/>
      <c r="H5" s="16" t="s">
        <v>6</v>
      </c>
      <c r="I5" s="16" t="s">
        <v>7</v>
      </c>
    </row>
    <row r="6" spans="1:9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7"/>
      <c r="I6" s="17"/>
    </row>
    <row r="7" spans="1:9" ht="15.75">
      <c r="A7" s="8" t="s">
        <v>180</v>
      </c>
      <c r="B7" s="9">
        <v>82</v>
      </c>
      <c r="C7" s="9">
        <v>1</v>
      </c>
      <c r="D7" s="9">
        <v>80</v>
      </c>
      <c r="E7" s="9">
        <v>1</v>
      </c>
      <c r="F7" s="9">
        <v>70</v>
      </c>
      <c r="G7" s="9">
        <v>1</v>
      </c>
      <c r="H7" s="9"/>
      <c r="I7" s="10">
        <f>95*(B7*C7+D7*E7+F7*G7)/((C7+E7+G7)*100)+H7</f>
        <v>73.466666666666669</v>
      </c>
    </row>
    <row r="8" spans="1:9" ht="15.75">
      <c r="A8" s="8" t="s">
        <v>186</v>
      </c>
      <c r="B8" s="9">
        <v>72</v>
      </c>
      <c r="C8" s="9">
        <v>1</v>
      </c>
      <c r="D8" s="9">
        <v>70</v>
      </c>
      <c r="E8" s="9">
        <v>1</v>
      </c>
      <c r="F8" s="9">
        <v>70</v>
      </c>
      <c r="G8" s="9">
        <v>1</v>
      </c>
      <c r="H8" s="9"/>
      <c r="I8" s="10">
        <f>95*(B8*C8+D8*E8+F8*G8)/((C8+E8+G8)*100)+H8</f>
        <v>67.13333333333334</v>
      </c>
    </row>
    <row r="9" spans="1:9" ht="15.75">
      <c r="A9" s="3" t="s">
        <v>185</v>
      </c>
      <c r="B9" s="4">
        <v>70</v>
      </c>
      <c r="C9" s="4">
        <v>1</v>
      </c>
      <c r="D9" s="4">
        <v>70</v>
      </c>
      <c r="E9" s="4">
        <v>1</v>
      </c>
      <c r="F9" s="4">
        <v>71</v>
      </c>
      <c r="G9" s="4">
        <v>1</v>
      </c>
      <c r="H9" s="4"/>
      <c r="I9" s="5">
        <f>95*(B9*C9+D9*E9+F9*G9)/((C9+E9+G9)*100)+H9</f>
        <v>66.816666666666663</v>
      </c>
    </row>
    <row r="10" spans="1:9" ht="15.75">
      <c r="A10" s="3" t="s">
        <v>181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5"/>
    </row>
    <row r="11" spans="1:9" ht="15.75">
      <c r="A11" s="3" t="s">
        <v>182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5"/>
    </row>
    <row r="12" spans="1:9" ht="15.75">
      <c r="A12" s="3" t="s">
        <v>183</v>
      </c>
      <c r="B12" s="4"/>
      <c r="C12" s="4">
        <v>1</v>
      </c>
      <c r="D12" s="4"/>
      <c r="E12" s="4">
        <v>1</v>
      </c>
      <c r="F12" s="4"/>
      <c r="G12" s="4">
        <v>1</v>
      </c>
      <c r="H12" s="4"/>
      <c r="I12" s="5"/>
    </row>
    <row r="13" spans="1:9" ht="15.75">
      <c r="A13" s="3" t="s">
        <v>184</v>
      </c>
      <c r="B13" s="4"/>
      <c r="C13" s="4">
        <v>1</v>
      </c>
      <c r="D13" s="4"/>
      <c r="E13" s="4">
        <v>1</v>
      </c>
      <c r="F13" s="4"/>
      <c r="G13" s="4">
        <v>1</v>
      </c>
      <c r="H13" s="4"/>
      <c r="I13" s="5"/>
    </row>
    <row r="14" spans="1:9" ht="15.75">
      <c r="A14" s="3"/>
      <c r="B14" s="4"/>
      <c r="C14" s="4"/>
      <c r="D14" s="4"/>
      <c r="E14" s="4"/>
      <c r="F14" s="4"/>
      <c r="G14" s="4"/>
      <c r="H14" s="4"/>
      <c r="I14" s="4"/>
    </row>
    <row r="15" spans="1:9" ht="15.75">
      <c r="A15" s="3"/>
      <c r="B15" s="4"/>
      <c r="C15" s="4"/>
      <c r="D15" s="4"/>
      <c r="E15" s="4"/>
      <c r="F15" s="4"/>
      <c r="G15" s="4"/>
      <c r="H15" s="4"/>
      <c r="I15" s="4"/>
    </row>
    <row r="16" spans="1:9" ht="15.75">
      <c r="A16" s="6" t="s">
        <v>14</v>
      </c>
      <c r="B16" s="4"/>
      <c r="C16" s="4"/>
      <c r="D16" s="4"/>
      <c r="E16" s="4"/>
      <c r="F16" s="4"/>
      <c r="G16" s="4"/>
      <c r="H16" s="4"/>
      <c r="I16" s="5">
        <f>AVERAGE(I7:I13)</f>
        <v>69.1388888888889</v>
      </c>
    </row>
    <row r="17" spans="1:9" ht="15.75">
      <c r="A17" s="3"/>
      <c r="B17" s="4"/>
      <c r="C17" s="4"/>
      <c r="D17" s="4"/>
      <c r="E17" s="4"/>
      <c r="F17" s="4"/>
      <c r="G17" s="4"/>
      <c r="H17" s="4"/>
      <c r="I17" s="4"/>
    </row>
    <row r="18" spans="1:9" ht="15.75">
      <c r="A18" s="3" t="s">
        <v>15</v>
      </c>
      <c r="B18" s="4" t="s">
        <v>187</v>
      </c>
      <c r="C18" s="4">
        <f>B18*0.4</f>
        <v>2.8000000000000003</v>
      </c>
      <c r="D18" s="4"/>
      <c r="E18" s="4"/>
      <c r="F18" s="4"/>
      <c r="G18" s="4"/>
      <c r="H18" s="4"/>
      <c r="I18" s="4"/>
    </row>
  </sheetData>
  <sortState xmlns:xlrd2="http://schemas.microsoft.com/office/spreadsheetml/2017/richdata2" ref="A7:I13">
    <sortCondition descending="1" ref="I7:I13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K16"/>
  <sheetViews>
    <sheetView topLeftCell="A3" workbookViewId="0">
      <selection activeCell="K8" sqref="K8"/>
    </sheetView>
  </sheetViews>
  <sheetFormatPr defaultRowHeight="15"/>
  <cols>
    <col min="1" max="1" width="47" customWidth="1"/>
    <col min="11" max="11" width="15" customWidth="1"/>
  </cols>
  <sheetData>
    <row r="2" spans="1:11">
      <c r="A2" s="14" t="s">
        <v>188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29.94999999999999" customHeight="1">
      <c r="A5" s="16" t="s">
        <v>2</v>
      </c>
      <c r="B5" s="16" t="s">
        <v>172</v>
      </c>
      <c r="C5" s="18"/>
      <c r="D5" s="16" t="s">
        <v>173</v>
      </c>
      <c r="E5" s="18"/>
      <c r="F5" s="16" t="s">
        <v>174</v>
      </c>
      <c r="G5" s="18"/>
      <c r="H5" s="16" t="s">
        <v>175</v>
      </c>
      <c r="I5" s="18"/>
      <c r="J5" s="16" t="s">
        <v>6</v>
      </c>
      <c r="K5" s="16" t="s">
        <v>7</v>
      </c>
    </row>
    <row r="6" spans="1:11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7"/>
      <c r="K6" s="17"/>
    </row>
    <row r="7" spans="1:11" ht="15.75">
      <c r="A7" s="8" t="s">
        <v>190</v>
      </c>
      <c r="B7" s="9">
        <v>90</v>
      </c>
      <c r="C7" s="9">
        <v>1</v>
      </c>
      <c r="D7" s="9">
        <v>90</v>
      </c>
      <c r="E7" s="9">
        <v>1</v>
      </c>
      <c r="F7" s="9">
        <v>90</v>
      </c>
      <c r="G7" s="9">
        <v>1</v>
      </c>
      <c r="H7" s="9">
        <v>90</v>
      </c>
      <c r="I7" s="9">
        <v>1</v>
      </c>
      <c r="J7" s="9"/>
      <c r="K7" s="10">
        <f>95*(B7*C7+D7*E7+F7*G7+H7*I7)/((C7+E7+G7+I7)*100)+J7</f>
        <v>85.5</v>
      </c>
    </row>
    <row r="8" spans="1:11" ht="15.75">
      <c r="A8" s="8" t="s">
        <v>191</v>
      </c>
      <c r="B8" s="9">
        <v>75</v>
      </c>
      <c r="C8" s="9">
        <v>1</v>
      </c>
      <c r="D8" s="9">
        <v>77</v>
      </c>
      <c r="E8" s="9">
        <v>1</v>
      </c>
      <c r="F8" s="9">
        <v>75</v>
      </c>
      <c r="G8" s="9">
        <v>1</v>
      </c>
      <c r="H8" s="9">
        <v>77</v>
      </c>
      <c r="I8" s="9">
        <v>1</v>
      </c>
      <c r="J8" s="9"/>
      <c r="K8" s="10">
        <f>95*(B8*C8+D8*E8+F8*G8+H8*I8)/((C8+E8+G8+I8)*100)+J8</f>
        <v>72.2</v>
      </c>
    </row>
    <row r="9" spans="1:11" ht="15.75">
      <c r="A9" s="3" t="s">
        <v>189</v>
      </c>
      <c r="B9" s="4">
        <v>73</v>
      </c>
      <c r="C9" s="4">
        <v>1</v>
      </c>
      <c r="D9" s="4">
        <v>78</v>
      </c>
      <c r="E9" s="4">
        <v>1</v>
      </c>
      <c r="F9" s="4">
        <v>73</v>
      </c>
      <c r="G9" s="4">
        <v>1</v>
      </c>
      <c r="H9" s="4">
        <v>74</v>
      </c>
      <c r="I9" s="4">
        <v>1</v>
      </c>
      <c r="J9" s="4"/>
      <c r="K9" s="5">
        <f>95*(B9*C9+D9*E9+F9*G9+H9*I9)/((C9+E9+G9+I9)*100)+J9</f>
        <v>70.775000000000006</v>
      </c>
    </row>
    <row r="10" spans="1:11" ht="15.75">
      <c r="A10" s="3" t="s">
        <v>193</v>
      </c>
      <c r="B10" s="4">
        <v>70</v>
      </c>
      <c r="C10" s="4">
        <v>1</v>
      </c>
      <c r="D10" s="4">
        <v>75</v>
      </c>
      <c r="E10" s="4">
        <v>1</v>
      </c>
      <c r="F10" s="4">
        <v>63</v>
      </c>
      <c r="G10" s="4">
        <v>1</v>
      </c>
      <c r="H10" s="4">
        <v>71</v>
      </c>
      <c r="I10" s="4">
        <v>1</v>
      </c>
      <c r="J10" s="4"/>
      <c r="K10" s="5">
        <f>95*(B10*C10+D10*E10+F10*G10+H10*I10)/((C10+E10+G10+I10)*100)+J10</f>
        <v>66.262500000000003</v>
      </c>
    </row>
    <row r="11" spans="1:11" ht="15.75">
      <c r="A11" s="3" t="s">
        <v>192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4">
        <v>1</v>
      </c>
      <c r="J11" s="4"/>
      <c r="K11" s="5"/>
    </row>
    <row r="12" spans="1:11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>
      <c r="A14" s="6" t="s">
        <v>14</v>
      </c>
      <c r="B14" s="4"/>
      <c r="C14" s="4"/>
      <c r="D14" s="4"/>
      <c r="E14" s="4"/>
      <c r="F14" s="4"/>
      <c r="G14" s="4"/>
      <c r="H14" s="4"/>
      <c r="I14" s="4"/>
      <c r="J14" s="4"/>
      <c r="K14" s="5">
        <f>AVERAGE(K7:K11)</f>
        <v>73.684375000000003</v>
      </c>
    </row>
    <row r="15" spans="1:11" ht="15.7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.75">
      <c r="A16" s="3" t="s">
        <v>15</v>
      </c>
      <c r="B16" s="4" t="s">
        <v>46</v>
      </c>
      <c r="C16" s="4">
        <f>B16*0.4</f>
        <v>2</v>
      </c>
      <c r="D16" s="4"/>
      <c r="E16" s="4"/>
      <c r="F16" s="4"/>
      <c r="G16" s="4"/>
      <c r="H16" s="4"/>
      <c r="I16" s="4"/>
      <c r="J16" s="4"/>
      <c r="K16" s="4"/>
    </row>
  </sheetData>
  <sortState xmlns:xlrd2="http://schemas.microsoft.com/office/spreadsheetml/2017/richdata2" ref="A7:K11">
    <sortCondition descending="1" ref="K7:K11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I16"/>
  <sheetViews>
    <sheetView topLeftCell="A5" workbookViewId="0">
      <selection activeCell="I7" sqref="A7:I7"/>
    </sheetView>
  </sheetViews>
  <sheetFormatPr defaultRowHeight="15"/>
  <cols>
    <col min="1" max="1" width="47" customWidth="1"/>
    <col min="9" max="9" width="15" customWidth="1"/>
  </cols>
  <sheetData>
    <row r="2" spans="1:9">
      <c r="A2" s="14" t="s">
        <v>194</v>
      </c>
      <c r="B2" s="15"/>
      <c r="C2" s="15"/>
      <c r="D2" s="15"/>
      <c r="E2" s="15"/>
      <c r="F2" s="15"/>
      <c r="G2" s="15"/>
      <c r="H2" s="15"/>
      <c r="I2" s="15"/>
    </row>
    <row r="5" spans="1:9" ht="129.94999999999999" customHeight="1">
      <c r="A5" s="16" t="s">
        <v>2</v>
      </c>
      <c r="B5" s="16" t="s">
        <v>38</v>
      </c>
      <c r="C5" s="18"/>
      <c r="D5" s="16" t="s">
        <v>39</v>
      </c>
      <c r="E5" s="18"/>
      <c r="F5" s="16" t="s">
        <v>120</v>
      </c>
      <c r="G5" s="18"/>
      <c r="H5" s="16" t="s">
        <v>6</v>
      </c>
      <c r="I5" s="16" t="s">
        <v>7</v>
      </c>
    </row>
    <row r="6" spans="1:9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7"/>
      <c r="I6" s="17"/>
    </row>
    <row r="7" spans="1:9" ht="15.75">
      <c r="A7" s="8" t="s">
        <v>198</v>
      </c>
      <c r="B7" s="9">
        <v>85</v>
      </c>
      <c r="C7" s="9">
        <v>1</v>
      </c>
      <c r="D7" s="9">
        <v>80</v>
      </c>
      <c r="E7" s="9">
        <v>1</v>
      </c>
      <c r="F7" s="9">
        <v>80</v>
      </c>
      <c r="G7" s="9">
        <v>1</v>
      </c>
      <c r="H7" s="9"/>
      <c r="I7" s="10">
        <f>95*(B7*C7+D7*E7+F7*G7)/((C7+E7+G7)*100)+H7</f>
        <v>77.583333333333329</v>
      </c>
    </row>
    <row r="8" spans="1:9" ht="15.75">
      <c r="A8" s="3" t="s">
        <v>195</v>
      </c>
      <c r="B8" s="4"/>
      <c r="C8" s="4">
        <v>1</v>
      </c>
      <c r="D8" s="4"/>
      <c r="E8" s="4">
        <v>1</v>
      </c>
      <c r="F8" s="4"/>
      <c r="G8" s="4">
        <v>1</v>
      </c>
      <c r="H8" s="4"/>
      <c r="I8" s="5"/>
    </row>
    <row r="9" spans="1:9" ht="15.75">
      <c r="A9" s="3" t="s">
        <v>196</v>
      </c>
      <c r="B9" s="4"/>
      <c r="C9" s="4">
        <v>1</v>
      </c>
      <c r="D9" s="4"/>
      <c r="E9" s="4">
        <v>1</v>
      </c>
      <c r="F9" s="4"/>
      <c r="G9" s="4">
        <v>1</v>
      </c>
      <c r="H9" s="4"/>
      <c r="I9" s="5"/>
    </row>
    <row r="10" spans="1:9" ht="15.75">
      <c r="A10" s="3" t="s">
        <v>197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5"/>
    </row>
    <row r="11" spans="1:9" ht="15.75">
      <c r="A11" s="3" t="s">
        <v>199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5"/>
    </row>
    <row r="12" spans="1:9" ht="15.75">
      <c r="A12" s="3"/>
      <c r="B12" s="4"/>
      <c r="C12" s="4"/>
      <c r="D12" s="4"/>
      <c r="E12" s="4"/>
      <c r="F12" s="4"/>
      <c r="G12" s="4"/>
      <c r="H12" s="4"/>
      <c r="I12" s="4"/>
    </row>
    <row r="13" spans="1:9" ht="15.75">
      <c r="A13" s="3"/>
      <c r="B13" s="4"/>
      <c r="C13" s="4"/>
      <c r="D13" s="4"/>
      <c r="E13" s="4"/>
      <c r="F13" s="4"/>
      <c r="G13" s="4"/>
      <c r="H13" s="4"/>
      <c r="I13" s="4"/>
    </row>
    <row r="14" spans="1:9" ht="15.75">
      <c r="A14" s="6" t="s">
        <v>14</v>
      </c>
      <c r="B14" s="4"/>
      <c r="C14" s="4"/>
      <c r="D14" s="4"/>
      <c r="E14" s="4"/>
      <c r="F14" s="4"/>
      <c r="G14" s="4"/>
      <c r="H14" s="4"/>
      <c r="I14" s="5">
        <f>AVERAGE(I7:I11)</f>
        <v>77.583333333333329</v>
      </c>
    </row>
    <row r="15" spans="1:9" ht="15.75">
      <c r="A15" s="3"/>
      <c r="B15" s="4"/>
      <c r="C15" s="4"/>
      <c r="D15" s="4"/>
      <c r="E15" s="4"/>
      <c r="F15" s="4"/>
      <c r="G15" s="4"/>
      <c r="H15" s="4"/>
      <c r="I15" s="4"/>
    </row>
    <row r="16" spans="1:9" ht="15.75">
      <c r="A16" s="3" t="s">
        <v>15</v>
      </c>
      <c r="B16" s="4" t="s">
        <v>46</v>
      </c>
      <c r="C16" s="4">
        <f>B16*0.4</f>
        <v>2</v>
      </c>
      <c r="D16" s="4"/>
      <c r="E16" s="4"/>
      <c r="F16" s="4"/>
      <c r="G16" s="4"/>
      <c r="H16" s="4"/>
      <c r="I16" s="4"/>
    </row>
  </sheetData>
  <sortState xmlns:xlrd2="http://schemas.microsoft.com/office/spreadsheetml/2017/richdata2" ref="A7:I11">
    <sortCondition descending="1" ref="I7:I11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Q16"/>
  <sheetViews>
    <sheetView zoomScale="44" workbookViewId="0">
      <selection activeCell="T7" sqref="T7"/>
    </sheetView>
  </sheetViews>
  <sheetFormatPr defaultRowHeight="15"/>
  <cols>
    <col min="1" max="1" width="47" customWidth="1"/>
    <col min="17" max="17" width="15" customWidth="1"/>
  </cols>
  <sheetData>
    <row r="2" spans="1:17">
      <c r="A2" s="14" t="s">
        <v>200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5" spans="1:17" ht="129.94999999999999" customHeight="1">
      <c r="A5" s="16" t="s">
        <v>2</v>
      </c>
      <c r="B5" s="16" t="s">
        <v>201</v>
      </c>
      <c r="C5" s="18"/>
      <c r="D5" s="16" t="s">
        <v>202</v>
      </c>
      <c r="E5" s="18"/>
      <c r="F5" s="16" t="s">
        <v>203</v>
      </c>
      <c r="G5" s="18"/>
      <c r="H5" s="16" t="s">
        <v>204</v>
      </c>
      <c r="I5" s="18"/>
      <c r="J5" s="16" t="s">
        <v>205</v>
      </c>
      <c r="K5" s="18"/>
      <c r="L5" s="16" t="s">
        <v>50</v>
      </c>
      <c r="M5" s="18"/>
      <c r="N5" s="16" t="s">
        <v>206</v>
      </c>
      <c r="O5" s="18"/>
      <c r="P5" s="16" t="s">
        <v>6</v>
      </c>
      <c r="Q5" s="16" t="s">
        <v>7</v>
      </c>
    </row>
    <row r="6" spans="1:17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" t="s">
        <v>8</v>
      </c>
      <c r="K6" s="1" t="s">
        <v>9</v>
      </c>
      <c r="L6" s="1" t="s">
        <v>8</v>
      </c>
      <c r="M6" s="1" t="s">
        <v>9</v>
      </c>
      <c r="N6" s="1" t="s">
        <v>8</v>
      </c>
      <c r="O6" s="1" t="s">
        <v>9</v>
      </c>
      <c r="P6" s="17"/>
      <c r="Q6" s="17"/>
    </row>
    <row r="7" spans="1:17" ht="15.75">
      <c r="A7" s="8" t="s">
        <v>207</v>
      </c>
      <c r="B7" s="9"/>
      <c r="C7" s="9"/>
      <c r="D7" s="9">
        <v>95</v>
      </c>
      <c r="E7" s="9">
        <v>1</v>
      </c>
      <c r="F7" s="9">
        <v>95</v>
      </c>
      <c r="G7" s="9">
        <v>1</v>
      </c>
      <c r="H7" s="9"/>
      <c r="I7" s="9"/>
      <c r="J7" s="9">
        <v>90</v>
      </c>
      <c r="K7" s="9">
        <v>1</v>
      </c>
      <c r="L7" s="9">
        <v>72</v>
      </c>
      <c r="M7" s="9">
        <v>1</v>
      </c>
      <c r="N7" s="9">
        <v>90</v>
      </c>
      <c r="O7" s="9">
        <v>1</v>
      </c>
      <c r="P7" s="9"/>
      <c r="Q7" s="10">
        <f>95*(D7*E7+F7*G7+J7*K7+L7*M7+N7*O7)/((E7+G7+K7+M7+O7)*100)+P7</f>
        <v>83.98</v>
      </c>
    </row>
    <row r="8" spans="1:17" ht="15.75">
      <c r="A8" s="8" t="s">
        <v>208</v>
      </c>
      <c r="B8" s="9"/>
      <c r="C8" s="9"/>
      <c r="D8" s="9">
        <v>75</v>
      </c>
      <c r="E8" s="9">
        <v>1</v>
      </c>
      <c r="F8" s="9">
        <v>70</v>
      </c>
      <c r="G8" s="9">
        <v>1</v>
      </c>
      <c r="H8" s="9"/>
      <c r="I8" s="9"/>
      <c r="J8" s="9">
        <v>85</v>
      </c>
      <c r="K8" s="9">
        <v>1</v>
      </c>
      <c r="L8" s="9">
        <v>80</v>
      </c>
      <c r="M8" s="9">
        <v>1</v>
      </c>
      <c r="N8" s="9">
        <v>90</v>
      </c>
      <c r="O8" s="9">
        <v>1</v>
      </c>
      <c r="P8" s="9"/>
      <c r="Q8" s="10">
        <f>95*(D8*E8+F8*G8+J8*K8+L8*M8+N8*O8)/((E8+G8+K8+M8+O8)*100)+P8</f>
        <v>76</v>
      </c>
    </row>
    <row r="9" spans="1:17" ht="15.75">
      <c r="A9" s="3" t="s">
        <v>209</v>
      </c>
      <c r="B9" s="4">
        <v>70</v>
      </c>
      <c r="C9" s="4">
        <v>1</v>
      </c>
      <c r="D9" s="4">
        <v>70</v>
      </c>
      <c r="E9" s="4">
        <v>1</v>
      </c>
      <c r="F9" s="4"/>
      <c r="G9" s="4"/>
      <c r="H9" s="4">
        <v>70</v>
      </c>
      <c r="I9" s="4">
        <v>1</v>
      </c>
      <c r="J9" s="4"/>
      <c r="K9" s="4"/>
      <c r="L9" s="4">
        <v>72</v>
      </c>
      <c r="M9" s="4">
        <v>1</v>
      </c>
      <c r="N9" s="4">
        <v>75</v>
      </c>
      <c r="O9" s="4">
        <v>1</v>
      </c>
      <c r="P9" s="4"/>
      <c r="Q9" s="5">
        <f>95*(B9*C9+D9*E9+H9*I9+L9*M9+N9*O9)/((C9+E9+I9+M9+O9)*100)+P9</f>
        <v>67.83</v>
      </c>
    </row>
    <row r="10" spans="1:17" ht="15.75">
      <c r="A10" s="3" t="s">
        <v>211</v>
      </c>
      <c r="B10" s="4">
        <v>70</v>
      </c>
      <c r="C10" s="4">
        <v>1</v>
      </c>
      <c r="D10" s="4">
        <v>72</v>
      </c>
      <c r="E10" s="4">
        <v>1</v>
      </c>
      <c r="F10" s="4"/>
      <c r="G10" s="4"/>
      <c r="H10" s="4">
        <v>70</v>
      </c>
      <c r="I10" s="4">
        <v>1</v>
      </c>
      <c r="J10" s="4"/>
      <c r="K10" s="4"/>
      <c r="L10" s="4">
        <v>70</v>
      </c>
      <c r="M10" s="4">
        <v>1</v>
      </c>
      <c r="N10" s="4">
        <v>70</v>
      </c>
      <c r="O10" s="4">
        <v>1</v>
      </c>
      <c r="P10" s="4"/>
      <c r="Q10" s="5">
        <f>95*(B10*C10+D10*E10+H10*I10+L10*M10+N10*O10)/((C10+E10+I10+M10+O10)*100)+P10</f>
        <v>66.88</v>
      </c>
    </row>
    <row r="11" spans="1:17" ht="15.75">
      <c r="A11" s="3" t="s">
        <v>210</v>
      </c>
      <c r="B11" s="4"/>
      <c r="C11" s="4">
        <v>1</v>
      </c>
      <c r="D11" s="4"/>
      <c r="E11" s="4">
        <v>1</v>
      </c>
      <c r="F11" s="4"/>
      <c r="G11" s="4"/>
      <c r="H11" s="4"/>
      <c r="I11" s="4">
        <v>1</v>
      </c>
      <c r="J11" s="4"/>
      <c r="K11" s="4"/>
      <c r="L11" s="4"/>
      <c r="M11" s="4">
        <v>1</v>
      </c>
      <c r="N11" s="4"/>
      <c r="O11" s="4">
        <v>1</v>
      </c>
      <c r="P11" s="4"/>
      <c r="Q11" s="5"/>
    </row>
    <row r="12" spans="1:17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15.7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15.75">
      <c r="A14" s="6" t="s">
        <v>14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5">
        <f>AVERAGE(Q7:Q11)</f>
        <v>73.672499999999999</v>
      </c>
    </row>
    <row r="15" spans="1:17" ht="15.7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15.75">
      <c r="A16" s="3" t="s">
        <v>15</v>
      </c>
      <c r="B16" s="4" t="s">
        <v>46</v>
      </c>
      <c r="C16" s="4">
        <f>B16*0.4</f>
        <v>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</sheetData>
  <sortState xmlns:xlrd2="http://schemas.microsoft.com/office/spreadsheetml/2017/richdata2" ref="A7:Q11">
    <sortCondition descending="1" ref="Q7:Q11"/>
  </sortState>
  <mergeCells count="11">
    <mergeCell ref="A2:Q2"/>
    <mergeCell ref="H5:I5"/>
    <mergeCell ref="L5:M5"/>
    <mergeCell ref="N5:O5"/>
    <mergeCell ref="A5:A6"/>
    <mergeCell ref="P5:P6"/>
    <mergeCell ref="Q5:Q6"/>
    <mergeCell ref="J5:K5"/>
    <mergeCell ref="B5:C5"/>
    <mergeCell ref="F5:G5"/>
    <mergeCell ref="D5:E5"/>
  </mergeCell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K24"/>
  <sheetViews>
    <sheetView topLeftCell="A6" workbookViewId="0">
      <selection activeCell="J8" sqref="J8"/>
    </sheetView>
  </sheetViews>
  <sheetFormatPr defaultRowHeight="15"/>
  <cols>
    <col min="1" max="1" width="47" customWidth="1"/>
    <col min="11" max="11" width="15" customWidth="1"/>
  </cols>
  <sheetData>
    <row r="2" spans="1:11">
      <c r="A2" s="14" t="s">
        <v>212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29.94999999999999" customHeight="1">
      <c r="A5" s="16" t="s">
        <v>2</v>
      </c>
      <c r="B5" s="16" t="s">
        <v>213</v>
      </c>
      <c r="C5" s="18"/>
      <c r="D5" s="16" t="s">
        <v>214</v>
      </c>
      <c r="E5" s="18"/>
      <c r="F5" s="16" t="s">
        <v>113</v>
      </c>
      <c r="G5" s="18"/>
      <c r="H5" s="16" t="s">
        <v>215</v>
      </c>
      <c r="I5" s="18"/>
      <c r="J5" s="16" t="s">
        <v>6</v>
      </c>
      <c r="K5" s="16" t="s">
        <v>7</v>
      </c>
    </row>
    <row r="6" spans="1:11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7"/>
      <c r="K6" s="17"/>
    </row>
    <row r="7" spans="1:11" ht="15.75">
      <c r="A7" s="8" t="s">
        <v>222</v>
      </c>
      <c r="B7" s="9">
        <v>87</v>
      </c>
      <c r="C7" s="9">
        <v>1</v>
      </c>
      <c r="D7" s="9">
        <v>90</v>
      </c>
      <c r="E7" s="9">
        <v>1</v>
      </c>
      <c r="F7" s="9">
        <v>70</v>
      </c>
      <c r="G7" s="9">
        <v>1</v>
      </c>
      <c r="H7" s="9">
        <v>90</v>
      </c>
      <c r="I7" s="9">
        <v>1</v>
      </c>
      <c r="J7" s="9">
        <v>1</v>
      </c>
      <c r="K7" s="10">
        <f>95*(B7*C7+D7*E7+F7*G7+H7*I7)/((C7+E7+G7+I7)*100)+J7</f>
        <v>81.037499999999994</v>
      </c>
    </row>
    <row r="8" spans="1:11" ht="15.75">
      <c r="A8" s="8" t="s">
        <v>221</v>
      </c>
      <c r="B8" s="9">
        <v>75</v>
      </c>
      <c r="C8" s="9">
        <v>1</v>
      </c>
      <c r="D8" s="9">
        <v>90</v>
      </c>
      <c r="E8" s="9">
        <v>1</v>
      </c>
      <c r="F8" s="9">
        <v>81</v>
      </c>
      <c r="G8" s="9">
        <v>1</v>
      </c>
      <c r="H8" s="9">
        <v>90</v>
      </c>
      <c r="I8" s="9">
        <v>1</v>
      </c>
      <c r="J8" s="9"/>
      <c r="K8" s="10">
        <f>95*(B8*C8+D8*E8+F8*G8+H8*I8)/((C8+E8+G8+I8)*100)+J8</f>
        <v>79.8</v>
      </c>
    </row>
    <row r="9" spans="1:11" ht="15.75">
      <c r="A9" s="8" t="s">
        <v>226</v>
      </c>
      <c r="B9" s="9">
        <v>78</v>
      </c>
      <c r="C9" s="9">
        <v>1</v>
      </c>
      <c r="D9" s="9">
        <v>80</v>
      </c>
      <c r="E9" s="9">
        <v>1</v>
      </c>
      <c r="F9" s="9">
        <v>70</v>
      </c>
      <c r="G9" s="9">
        <v>1</v>
      </c>
      <c r="H9" s="9">
        <v>80</v>
      </c>
      <c r="I9" s="9">
        <v>1</v>
      </c>
      <c r="J9" s="9"/>
      <c r="K9" s="10">
        <f>95*(B9*C9+D9*E9+F9*G9+H9*I9)/((C9+E9+G9+I9)*100)+J9</f>
        <v>73.150000000000006</v>
      </c>
    </row>
    <row r="10" spans="1:11" ht="15.75">
      <c r="A10" s="3" t="s">
        <v>216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4">
        <v>1</v>
      </c>
      <c r="J10" s="4"/>
      <c r="K10" s="5"/>
    </row>
    <row r="11" spans="1:11" ht="15.75">
      <c r="A11" s="3" t="s">
        <v>217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4">
        <v>1</v>
      </c>
      <c r="J11" s="4"/>
      <c r="K11" s="5"/>
    </row>
    <row r="12" spans="1:11" ht="15.75">
      <c r="A12" s="3" t="s">
        <v>218</v>
      </c>
      <c r="B12" s="4"/>
      <c r="C12" s="4">
        <v>1</v>
      </c>
      <c r="D12" s="4"/>
      <c r="E12" s="4">
        <v>1</v>
      </c>
      <c r="F12" s="4"/>
      <c r="G12" s="4">
        <v>1</v>
      </c>
      <c r="H12" s="4"/>
      <c r="I12" s="4">
        <v>1</v>
      </c>
      <c r="J12" s="4"/>
      <c r="K12" s="5"/>
    </row>
    <row r="13" spans="1:11" ht="15.75">
      <c r="A13" s="3" t="s">
        <v>219</v>
      </c>
      <c r="B13" s="4"/>
      <c r="C13" s="4">
        <v>1</v>
      </c>
      <c r="D13" s="4"/>
      <c r="E13" s="4">
        <v>1</v>
      </c>
      <c r="F13" s="4"/>
      <c r="G13" s="4">
        <v>1</v>
      </c>
      <c r="H13" s="4"/>
      <c r="I13" s="4">
        <v>1</v>
      </c>
      <c r="J13" s="4"/>
      <c r="K13" s="5"/>
    </row>
    <row r="14" spans="1:11" ht="15.75">
      <c r="A14" s="3" t="s">
        <v>220</v>
      </c>
      <c r="B14" s="4"/>
      <c r="C14" s="4">
        <v>1</v>
      </c>
      <c r="D14" s="4"/>
      <c r="E14" s="4">
        <v>1</v>
      </c>
      <c r="F14" s="4"/>
      <c r="G14" s="4">
        <v>1</v>
      </c>
      <c r="H14" s="4"/>
      <c r="I14" s="4">
        <v>1</v>
      </c>
      <c r="J14" s="4"/>
      <c r="K14" s="5"/>
    </row>
    <row r="15" spans="1:11" ht="15.75">
      <c r="A15" s="3" t="s">
        <v>223</v>
      </c>
      <c r="B15" s="4"/>
      <c r="C15" s="4">
        <v>1</v>
      </c>
      <c r="D15" s="4"/>
      <c r="E15" s="4">
        <v>1</v>
      </c>
      <c r="F15" s="4"/>
      <c r="G15" s="4">
        <v>1</v>
      </c>
      <c r="H15" s="4"/>
      <c r="I15" s="4">
        <v>1</v>
      </c>
      <c r="J15" s="4"/>
      <c r="K15" s="5"/>
    </row>
    <row r="16" spans="1:11" ht="15.75">
      <c r="A16" s="3" t="s">
        <v>224</v>
      </c>
      <c r="B16" s="4"/>
      <c r="C16" s="4">
        <v>1</v>
      </c>
      <c r="D16" s="4"/>
      <c r="E16" s="4">
        <v>1</v>
      </c>
      <c r="F16" s="4"/>
      <c r="G16" s="4">
        <v>1</v>
      </c>
      <c r="H16" s="4"/>
      <c r="I16" s="4">
        <v>1</v>
      </c>
      <c r="J16" s="4"/>
      <c r="K16" s="5"/>
    </row>
    <row r="17" spans="1:11" ht="15.75">
      <c r="A17" s="3" t="s">
        <v>225</v>
      </c>
      <c r="B17" s="4"/>
      <c r="C17" s="4">
        <v>1</v>
      </c>
      <c r="D17" s="4"/>
      <c r="E17" s="4">
        <v>1</v>
      </c>
      <c r="F17" s="4"/>
      <c r="G17" s="4">
        <v>1</v>
      </c>
      <c r="H17" s="4"/>
      <c r="I17" s="4">
        <v>1</v>
      </c>
      <c r="J17" s="4"/>
      <c r="K17" s="5"/>
    </row>
    <row r="18" spans="1:11" ht="15.75">
      <c r="A18" s="3" t="s">
        <v>227</v>
      </c>
      <c r="B18" s="4"/>
      <c r="C18" s="4">
        <v>1</v>
      </c>
      <c r="D18" s="4"/>
      <c r="E18" s="4">
        <v>1</v>
      </c>
      <c r="F18" s="4"/>
      <c r="G18" s="4">
        <v>1</v>
      </c>
      <c r="H18" s="4"/>
      <c r="I18" s="4">
        <v>1</v>
      </c>
      <c r="J18" s="4"/>
      <c r="K18" s="5"/>
    </row>
    <row r="19" spans="1:11" ht="15.75">
      <c r="A19" s="3" t="s">
        <v>228</v>
      </c>
      <c r="B19" s="4"/>
      <c r="C19" s="4">
        <v>1</v>
      </c>
      <c r="D19" s="4"/>
      <c r="E19" s="4">
        <v>1</v>
      </c>
      <c r="F19" s="4"/>
      <c r="G19" s="4">
        <v>1</v>
      </c>
      <c r="H19" s="4"/>
      <c r="I19" s="4">
        <v>1</v>
      </c>
      <c r="J19" s="4"/>
      <c r="K19" s="5"/>
    </row>
    <row r="20" spans="1:11" ht="15.7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5.7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15.75">
      <c r="A22" s="6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5">
        <f>AVERAGE(K7:K19)</f>
        <v>77.995833333333323</v>
      </c>
    </row>
    <row r="23" spans="1:11" ht="15.7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5.75">
      <c r="A24" s="3" t="s">
        <v>15</v>
      </c>
      <c r="B24" s="4" t="s">
        <v>229</v>
      </c>
      <c r="C24" s="4">
        <f>B24*0.4</f>
        <v>5.2</v>
      </c>
      <c r="D24" s="4"/>
      <c r="E24" s="4"/>
      <c r="F24" s="4"/>
      <c r="G24" s="4"/>
      <c r="H24" s="4"/>
      <c r="I24" s="4"/>
      <c r="J24" s="4"/>
      <c r="K24" s="4"/>
    </row>
  </sheetData>
  <sortState xmlns:xlrd2="http://schemas.microsoft.com/office/spreadsheetml/2017/richdata2" ref="A7:K19">
    <sortCondition descending="1" ref="K7:K19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K16"/>
  <sheetViews>
    <sheetView topLeftCell="A5" workbookViewId="0">
      <selection activeCell="J8" sqref="J8"/>
    </sheetView>
  </sheetViews>
  <sheetFormatPr defaultRowHeight="15"/>
  <cols>
    <col min="1" max="1" width="47" customWidth="1"/>
    <col min="11" max="11" width="15" customWidth="1"/>
  </cols>
  <sheetData>
    <row r="2" spans="1:11">
      <c r="A2" s="14" t="s">
        <v>230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29.94999999999999" customHeight="1">
      <c r="A5" s="16" t="s">
        <v>2</v>
      </c>
      <c r="B5" s="16" t="s">
        <v>231</v>
      </c>
      <c r="C5" s="18"/>
      <c r="D5" s="16" t="s">
        <v>232</v>
      </c>
      <c r="E5" s="18"/>
      <c r="F5" s="16" t="s">
        <v>233</v>
      </c>
      <c r="G5" s="18"/>
      <c r="H5" s="16" t="s">
        <v>234</v>
      </c>
      <c r="I5" s="18"/>
      <c r="J5" s="16" t="s">
        <v>6</v>
      </c>
      <c r="K5" s="16" t="s">
        <v>7</v>
      </c>
    </row>
    <row r="6" spans="1:11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7"/>
      <c r="K6" s="17"/>
    </row>
    <row r="7" spans="1:11" ht="15.75">
      <c r="A7" s="8" t="s">
        <v>235</v>
      </c>
      <c r="B7" s="9">
        <v>81</v>
      </c>
      <c r="C7" s="9">
        <v>1</v>
      </c>
      <c r="D7" s="9">
        <v>95</v>
      </c>
      <c r="E7" s="9">
        <v>1</v>
      </c>
      <c r="F7" s="9">
        <v>95</v>
      </c>
      <c r="G7" s="9">
        <v>1</v>
      </c>
      <c r="H7" s="9">
        <v>95</v>
      </c>
      <c r="I7" s="9">
        <v>1</v>
      </c>
      <c r="J7" s="9">
        <v>5</v>
      </c>
      <c r="K7" s="10">
        <f>95*(B7*C7+D7*E7+F7*G7+H7*I7)/((C7+E7+G7+I7)*100)+J7</f>
        <v>91.924999999999997</v>
      </c>
    </row>
    <row r="8" spans="1:11" ht="15.75">
      <c r="A8" s="8" t="s">
        <v>239</v>
      </c>
      <c r="B8" s="9">
        <v>66</v>
      </c>
      <c r="C8" s="9">
        <v>1</v>
      </c>
      <c r="D8" s="9">
        <v>81</v>
      </c>
      <c r="E8" s="9">
        <v>1</v>
      </c>
      <c r="F8" s="9">
        <v>85</v>
      </c>
      <c r="G8" s="9">
        <v>1</v>
      </c>
      <c r="H8" s="9">
        <v>85</v>
      </c>
      <c r="I8" s="9">
        <v>1</v>
      </c>
      <c r="J8" s="9"/>
      <c r="K8" s="10">
        <f>95*(B8*C8+D8*E8+F8*G8+H8*I8)/((C8+E8+G8+I8)*100)+J8</f>
        <v>75.287499999999994</v>
      </c>
    </row>
    <row r="9" spans="1:11" ht="15.75">
      <c r="A9" s="3" t="s">
        <v>236</v>
      </c>
      <c r="B9" s="4">
        <v>72</v>
      </c>
      <c r="C9" s="4">
        <v>1</v>
      </c>
      <c r="D9" s="4">
        <v>70</v>
      </c>
      <c r="E9" s="4">
        <v>1</v>
      </c>
      <c r="F9" s="4">
        <v>70</v>
      </c>
      <c r="G9" s="4">
        <v>1</v>
      </c>
      <c r="H9" s="4">
        <v>70</v>
      </c>
      <c r="I9" s="4">
        <v>1</v>
      </c>
      <c r="J9" s="4"/>
      <c r="K9" s="5">
        <f>95*(B9*C9+D9*E9+F9*G9+H9*I9)/((C9+E9+G9+I9)*100)+J9</f>
        <v>66.974999999999994</v>
      </c>
    </row>
    <row r="10" spans="1:11" ht="15.75">
      <c r="A10" s="3" t="s">
        <v>237</v>
      </c>
      <c r="B10" s="4">
        <v>70</v>
      </c>
      <c r="C10" s="4">
        <v>1</v>
      </c>
      <c r="D10" s="4">
        <v>70</v>
      </c>
      <c r="E10" s="4">
        <v>1</v>
      </c>
      <c r="F10" s="4">
        <v>70</v>
      </c>
      <c r="G10" s="4">
        <v>1</v>
      </c>
      <c r="H10" s="4">
        <v>70</v>
      </c>
      <c r="I10" s="4">
        <v>1</v>
      </c>
      <c r="J10" s="4"/>
      <c r="K10" s="5">
        <f>95*(B10*C10+D10*E10+F10*G10+H10*I10)/((C10+E10+G10+I10)*100)+J10</f>
        <v>66.5</v>
      </c>
    </row>
    <row r="11" spans="1:11" ht="15.75">
      <c r="A11" s="3" t="s">
        <v>238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4">
        <v>1</v>
      </c>
      <c r="J11" s="4"/>
      <c r="K11" s="5"/>
    </row>
    <row r="12" spans="1:11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>
      <c r="A14" s="6" t="s">
        <v>14</v>
      </c>
      <c r="B14" s="4"/>
      <c r="C14" s="4"/>
      <c r="D14" s="4"/>
      <c r="E14" s="4"/>
      <c r="F14" s="4"/>
      <c r="G14" s="4"/>
      <c r="H14" s="4"/>
      <c r="I14" s="4"/>
      <c r="J14" s="4"/>
      <c r="K14" s="5">
        <f>AVERAGE(K7:K11)</f>
        <v>75.171875</v>
      </c>
    </row>
    <row r="15" spans="1:11" ht="15.7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.75">
      <c r="A16" s="3" t="s">
        <v>15</v>
      </c>
      <c r="B16" s="4" t="s">
        <v>46</v>
      </c>
      <c r="C16" s="4">
        <f>B16*0.4</f>
        <v>2</v>
      </c>
      <c r="D16" s="4"/>
      <c r="E16" s="4"/>
      <c r="F16" s="4"/>
      <c r="G16" s="4"/>
      <c r="H16" s="4"/>
      <c r="I16" s="4"/>
      <c r="J16" s="4"/>
      <c r="K16" s="4"/>
    </row>
  </sheetData>
  <sortState xmlns:xlrd2="http://schemas.microsoft.com/office/spreadsheetml/2017/richdata2" ref="A7:K11">
    <sortCondition descending="1" ref="K7:K11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M17"/>
  <sheetViews>
    <sheetView topLeftCell="A5" workbookViewId="0">
      <selection activeCell="H13" sqref="H13"/>
    </sheetView>
  </sheetViews>
  <sheetFormatPr defaultRowHeight="15"/>
  <cols>
    <col min="1" max="1" width="47" customWidth="1"/>
    <col min="13" max="13" width="15" customWidth="1"/>
  </cols>
  <sheetData>
    <row r="2" spans="1:13">
      <c r="A2" s="14" t="s">
        <v>240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5" spans="1:13" ht="129.94999999999999" customHeight="1">
      <c r="A5" s="16" t="s">
        <v>2</v>
      </c>
      <c r="B5" s="16" t="s">
        <v>213</v>
      </c>
      <c r="C5" s="18"/>
      <c r="D5" s="16" t="s">
        <v>214</v>
      </c>
      <c r="E5" s="18"/>
      <c r="F5" s="16" t="s">
        <v>113</v>
      </c>
      <c r="G5" s="18"/>
      <c r="H5" s="16" t="s">
        <v>215</v>
      </c>
      <c r="I5" s="18"/>
      <c r="J5" s="16" t="s">
        <v>241</v>
      </c>
      <c r="K5" s="18"/>
      <c r="L5" s="16" t="s">
        <v>6</v>
      </c>
      <c r="M5" s="16" t="s">
        <v>7</v>
      </c>
    </row>
    <row r="6" spans="1:13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" t="s">
        <v>8</v>
      </c>
      <c r="K6" s="1" t="s">
        <v>9</v>
      </c>
      <c r="L6" s="17"/>
      <c r="M6" s="17"/>
    </row>
    <row r="7" spans="1:13" ht="15.75">
      <c r="A7" s="8" t="s">
        <v>245</v>
      </c>
      <c r="B7" s="9">
        <v>86</v>
      </c>
      <c r="C7" s="9">
        <v>1</v>
      </c>
      <c r="D7" s="9">
        <v>95</v>
      </c>
      <c r="E7" s="9">
        <v>1</v>
      </c>
      <c r="F7" s="9">
        <v>90</v>
      </c>
      <c r="G7" s="9">
        <v>1</v>
      </c>
      <c r="H7" s="9">
        <v>90</v>
      </c>
      <c r="I7" s="9">
        <v>1</v>
      </c>
      <c r="J7" s="9">
        <v>90</v>
      </c>
      <c r="K7" s="9">
        <v>1</v>
      </c>
      <c r="L7" s="9">
        <v>1</v>
      </c>
      <c r="M7" s="10">
        <f>95*(B7*C7+D7*E7+F7*G7+H7*I7+J7*K7)/((C7+E7+G7+I7+K7)*100)+L7</f>
        <v>86.69</v>
      </c>
    </row>
    <row r="8" spans="1:13" ht="15.75">
      <c r="A8" s="8" t="s">
        <v>243</v>
      </c>
      <c r="B8" s="9">
        <v>85</v>
      </c>
      <c r="C8" s="9">
        <v>1</v>
      </c>
      <c r="D8" s="9">
        <v>95</v>
      </c>
      <c r="E8" s="9">
        <v>1</v>
      </c>
      <c r="F8" s="9">
        <v>90</v>
      </c>
      <c r="G8" s="9">
        <v>1</v>
      </c>
      <c r="H8" s="9">
        <v>90</v>
      </c>
      <c r="I8" s="9">
        <v>1</v>
      </c>
      <c r="J8" s="9">
        <v>91</v>
      </c>
      <c r="K8" s="9">
        <v>1</v>
      </c>
      <c r="L8" s="9"/>
      <c r="M8" s="10">
        <f>95*(B8*C8+D8*E8+F8*G8+H8*I8+J8*K8)/((C8+E8+G8+I8+K8)*100)+L8</f>
        <v>85.69</v>
      </c>
    </row>
    <row r="9" spans="1:13" ht="15.75">
      <c r="A9" s="3" t="s">
        <v>242</v>
      </c>
      <c r="B9" s="4">
        <v>75</v>
      </c>
      <c r="C9" s="4">
        <v>1</v>
      </c>
      <c r="D9" s="4">
        <v>90</v>
      </c>
      <c r="E9" s="4">
        <v>1</v>
      </c>
      <c r="F9" s="4">
        <v>79</v>
      </c>
      <c r="G9" s="4">
        <v>1</v>
      </c>
      <c r="H9" s="4">
        <v>80</v>
      </c>
      <c r="I9" s="4">
        <v>1</v>
      </c>
      <c r="J9" s="4">
        <v>86</v>
      </c>
      <c r="K9" s="4">
        <v>1</v>
      </c>
      <c r="L9" s="4"/>
      <c r="M9" s="5">
        <f>95*(B9*C9+D9*E9+F9*G9+H9*I9+J9*K9)/((C9+E9+G9+I9+K9)*100)+L9</f>
        <v>77.900000000000006</v>
      </c>
    </row>
    <row r="10" spans="1:13" ht="15.75">
      <c r="A10" s="3" t="s">
        <v>244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4">
        <v>1</v>
      </c>
      <c r="J10" s="4"/>
      <c r="K10" s="4">
        <v>1</v>
      </c>
      <c r="L10" s="4"/>
      <c r="M10" s="5"/>
    </row>
    <row r="11" spans="1:13" ht="15.75">
      <c r="A11" s="3" t="s">
        <v>246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4">
        <v>1</v>
      </c>
      <c r="J11" s="4"/>
      <c r="K11" s="4">
        <v>1</v>
      </c>
      <c r="L11" s="4"/>
      <c r="M11" s="5"/>
    </row>
    <row r="12" spans="1:13" ht="15.75">
      <c r="A12" s="3" t="s">
        <v>247</v>
      </c>
      <c r="B12" s="4"/>
      <c r="C12" s="4">
        <v>1</v>
      </c>
      <c r="D12" s="4"/>
      <c r="E12" s="4">
        <v>1</v>
      </c>
      <c r="F12" s="4"/>
      <c r="G12" s="4">
        <v>1</v>
      </c>
      <c r="H12" s="4"/>
      <c r="I12" s="4">
        <v>1</v>
      </c>
      <c r="J12" s="4"/>
      <c r="K12" s="4">
        <v>1</v>
      </c>
      <c r="L12" s="4"/>
      <c r="M12" s="5"/>
    </row>
    <row r="13" spans="1:13" ht="15.7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.75">
      <c r="A15" s="6" t="s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">
        <f>AVERAGE(M7:M12)</f>
        <v>83.426666666666662</v>
      </c>
    </row>
    <row r="16" spans="1:13" ht="15.7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.75">
      <c r="A17" s="3" t="s">
        <v>15</v>
      </c>
      <c r="B17" s="4" t="s">
        <v>136</v>
      </c>
      <c r="C17" s="4">
        <f>B17*0.4</f>
        <v>2.4000000000000004</v>
      </c>
      <c r="D17" s="4"/>
      <c r="E17" s="4"/>
      <c r="F17" s="4"/>
      <c r="G17" s="4"/>
      <c r="H17" s="4"/>
      <c r="I17" s="4"/>
      <c r="J17" s="4"/>
      <c r="K17" s="4"/>
      <c r="L17" s="4"/>
      <c r="M17" s="4"/>
    </row>
  </sheetData>
  <sortState xmlns:xlrd2="http://schemas.microsoft.com/office/spreadsheetml/2017/richdata2" ref="A7:M9">
    <sortCondition descending="1" ref="M7:M9"/>
  </sortState>
  <mergeCells count="9">
    <mergeCell ref="M5:M6"/>
    <mergeCell ref="A2:M2"/>
    <mergeCell ref="L5:L6"/>
    <mergeCell ref="A5:A6"/>
    <mergeCell ref="J5:K5"/>
    <mergeCell ref="B5:C5"/>
    <mergeCell ref="F5:G5"/>
    <mergeCell ref="D5:E5"/>
    <mergeCell ref="H5:I5"/>
  </mergeCell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K18"/>
  <sheetViews>
    <sheetView topLeftCell="A6" workbookViewId="0">
      <selection activeCell="J8" sqref="J8"/>
    </sheetView>
  </sheetViews>
  <sheetFormatPr defaultRowHeight="15"/>
  <cols>
    <col min="1" max="1" width="47" customWidth="1"/>
    <col min="11" max="11" width="15" customWidth="1"/>
  </cols>
  <sheetData>
    <row r="2" spans="1:11">
      <c r="A2" s="14" t="s">
        <v>248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29.94999999999999" customHeight="1">
      <c r="A5" s="16" t="s">
        <v>2</v>
      </c>
      <c r="B5" s="16" t="s">
        <v>231</v>
      </c>
      <c r="C5" s="18"/>
      <c r="D5" s="16" t="s">
        <v>232</v>
      </c>
      <c r="E5" s="18"/>
      <c r="F5" s="16" t="s">
        <v>233</v>
      </c>
      <c r="G5" s="18"/>
      <c r="H5" s="16" t="s">
        <v>234</v>
      </c>
      <c r="I5" s="18"/>
      <c r="J5" s="16" t="s">
        <v>6</v>
      </c>
      <c r="K5" s="16" t="s">
        <v>7</v>
      </c>
    </row>
    <row r="6" spans="1:11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7"/>
      <c r="K6" s="17"/>
    </row>
    <row r="7" spans="1:11" ht="15.75">
      <c r="A7" s="8" t="s">
        <v>254</v>
      </c>
      <c r="B7" s="9">
        <v>91</v>
      </c>
      <c r="C7" s="9">
        <v>1</v>
      </c>
      <c r="D7" s="9">
        <v>95</v>
      </c>
      <c r="E7" s="9">
        <v>1</v>
      </c>
      <c r="F7" s="9">
        <v>95</v>
      </c>
      <c r="G7" s="9">
        <v>1</v>
      </c>
      <c r="H7" s="9">
        <v>95</v>
      </c>
      <c r="I7" s="9">
        <v>1</v>
      </c>
      <c r="J7" s="9">
        <v>5</v>
      </c>
      <c r="K7" s="10">
        <f>95*(B7*C7+D7*E7+F7*G7+H7*I7)/((C7+E7+G7+I7)*100)+J7</f>
        <v>94.3</v>
      </c>
    </row>
    <row r="8" spans="1:11" ht="15.75">
      <c r="A8" s="8" t="s">
        <v>250</v>
      </c>
      <c r="B8" s="9">
        <v>70</v>
      </c>
      <c r="C8" s="9">
        <v>1</v>
      </c>
      <c r="D8" s="9">
        <v>90</v>
      </c>
      <c r="E8" s="9">
        <v>1</v>
      </c>
      <c r="F8" s="9">
        <v>90</v>
      </c>
      <c r="G8" s="9">
        <v>1</v>
      </c>
      <c r="H8" s="9">
        <v>90</v>
      </c>
      <c r="I8" s="9">
        <v>1</v>
      </c>
      <c r="J8" s="9"/>
      <c r="K8" s="10">
        <f>95*(B8*C8+D8*E8+F8*G8+H8*I8)/((C8+E8+G8+I8)*100)+J8</f>
        <v>80.75</v>
      </c>
    </row>
    <row r="9" spans="1:11" ht="15.75">
      <c r="A9" s="3" t="s">
        <v>252</v>
      </c>
      <c r="B9" s="4">
        <v>72</v>
      </c>
      <c r="C9" s="4">
        <v>1</v>
      </c>
      <c r="D9" s="4">
        <v>70</v>
      </c>
      <c r="E9" s="4">
        <v>1</v>
      </c>
      <c r="F9" s="4">
        <v>70</v>
      </c>
      <c r="G9" s="4">
        <v>1</v>
      </c>
      <c r="H9" s="4">
        <v>70</v>
      </c>
      <c r="I9" s="4">
        <v>1</v>
      </c>
      <c r="J9" s="4"/>
      <c r="K9" s="5">
        <f>95*(B9*C9+D9*E9+F9*G9+H9*I9)/((C9+E9+G9+I9)*100)+J9</f>
        <v>66.974999999999994</v>
      </c>
    </row>
    <row r="10" spans="1:11" ht="15.75">
      <c r="A10" s="3" t="s">
        <v>253</v>
      </c>
      <c r="B10" s="4">
        <v>70</v>
      </c>
      <c r="C10" s="4">
        <v>1</v>
      </c>
      <c r="D10" s="4">
        <v>70</v>
      </c>
      <c r="E10" s="4">
        <v>1</v>
      </c>
      <c r="F10" s="4">
        <v>70</v>
      </c>
      <c r="G10" s="4">
        <v>1</v>
      </c>
      <c r="H10" s="4">
        <v>70</v>
      </c>
      <c r="I10" s="4">
        <v>1</v>
      </c>
      <c r="J10" s="4"/>
      <c r="K10" s="5">
        <f>95*(B10*C10+D10*E10+F10*G10+H10*I10)/((C10+E10+G10+I10)*100)+J10</f>
        <v>66.5</v>
      </c>
    </row>
    <row r="11" spans="1:11" ht="15.75">
      <c r="A11" s="3" t="s">
        <v>249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4">
        <v>1</v>
      </c>
      <c r="J11" s="4"/>
      <c r="K11" s="5"/>
    </row>
    <row r="12" spans="1:11" ht="15.75">
      <c r="A12" s="3" t="s">
        <v>251</v>
      </c>
      <c r="B12" s="4"/>
      <c r="C12" s="4">
        <v>1</v>
      </c>
      <c r="D12" s="4"/>
      <c r="E12" s="4">
        <v>1</v>
      </c>
      <c r="F12" s="4"/>
      <c r="G12" s="4">
        <v>1</v>
      </c>
      <c r="H12" s="4"/>
      <c r="I12" s="4">
        <v>1</v>
      </c>
      <c r="J12" s="4"/>
      <c r="K12" s="5"/>
    </row>
    <row r="13" spans="1:11" ht="15.75">
      <c r="A13" s="3" t="s">
        <v>255</v>
      </c>
      <c r="B13" s="4"/>
      <c r="C13" s="4">
        <v>1</v>
      </c>
      <c r="D13" s="4"/>
      <c r="E13" s="4">
        <v>1</v>
      </c>
      <c r="F13" s="4"/>
      <c r="G13" s="4">
        <v>1</v>
      </c>
      <c r="H13" s="4"/>
      <c r="I13" s="4">
        <v>1</v>
      </c>
      <c r="J13" s="4"/>
      <c r="K13" s="5"/>
    </row>
    <row r="14" spans="1:11" ht="15.7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.75">
      <c r="A16" s="6" t="s">
        <v>14</v>
      </c>
      <c r="B16" s="4"/>
      <c r="C16" s="4"/>
      <c r="D16" s="4"/>
      <c r="E16" s="4"/>
      <c r="F16" s="4"/>
      <c r="G16" s="4"/>
      <c r="H16" s="4"/>
      <c r="I16" s="4"/>
      <c r="J16" s="4"/>
      <c r="K16" s="5">
        <f>AVERAGE(K7:K13)</f>
        <v>77.131249999999994</v>
      </c>
    </row>
    <row r="17" spans="1:11" ht="15.7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5.75">
      <c r="A18" s="3" t="s">
        <v>15</v>
      </c>
      <c r="B18" s="4" t="s">
        <v>187</v>
      </c>
      <c r="C18" s="4">
        <f>B18*0.4</f>
        <v>2.8000000000000003</v>
      </c>
      <c r="D18" s="4"/>
      <c r="E18" s="4"/>
      <c r="F18" s="4"/>
      <c r="G18" s="4"/>
      <c r="H18" s="4"/>
      <c r="I18" s="4"/>
      <c r="J18" s="4"/>
      <c r="K18" s="4"/>
    </row>
  </sheetData>
  <sortState xmlns:xlrd2="http://schemas.microsoft.com/office/spreadsheetml/2017/richdata2" ref="A7:K13">
    <sortCondition descending="1" ref="K7:K13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K17"/>
  <sheetViews>
    <sheetView topLeftCell="A6" workbookViewId="0">
      <selection activeCell="K10" sqref="K10:K12"/>
    </sheetView>
  </sheetViews>
  <sheetFormatPr defaultRowHeight="15"/>
  <cols>
    <col min="1" max="1" width="47" customWidth="1"/>
    <col min="11" max="11" width="15" customWidth="1"/>
  </cols>
  <sheetData>
    <row r="2" spans="1:11">
      <c r="A2" s="14" t="s">
        <v>256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29.94999999999999" customHeight="1">
      <c r="A5" s="16" t="s">
        <v>2</v>
      </c>
      <c r="B5" s="16" t="s">
        <v>257</v>
      </c>
      <c r="C5" s="18"/>
      <c r="D5" s="16" t="s">
        <v>258</v>
      </c>
      <c r="E5" s="18"/>
      <c r="F5" s="16" t="s">
        <v>259</v>
      </c>
      <c r="G5" s="18"/>
      <c r="H5" s="16" t="s">
        <v>260</v>
      </c>
      <c r="I5" s="18"/>
      <c r="J5" s="16" t="s">
        <v>6</v>
      </c>
      <c r="K5" s="16" t="s">
        <v>7</v>
      </c>
    </row>
    <row r="6" spans="1:11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7"/>
      <c r="K6" s="17"/>
    </row>
    <row r="7" spans="1:11" ht="15.75">
      <c r="A7" s="8" t="s">
        <v>266</v>
      </c>
      <c r="B7" s="9">
        <v>97</v>
      </c>
      <c r="C7" s="9">
        <v>1</v>
      </c>
      <c r="D7" s="9">
        <v>97</v>
      </c>
      <c r="E7" s="9">
        <v>1</v>
      </c>
      <c r="F7" s="9">
        <v>92</v>
      </c>
      <c r="G7" s="9">
        <v>1</v>
      </c>
      <c r="H7" s="9">
        <v>92</v>
      </c>
      <c r="I7" s="9">
        <v>1</v>
      </c>
      <c r="J7" s="9"/>
      <c r="K7" s="10">
        <f>95*(B7*C7+D7*E7+F7*G7+H7*I7)/((C7+E7+G7+I7)*100)+J7</f>
        <v>89.775000000000006</v>
      </c>
    </row>
    <row r="8" spans="1:11" ht="15.75">
      <c r="A8" s="8" t="s">
        <v>265</v>
      </c>
      <c r="B8" s="9">
        <v>95</v>
      </c>
      <c r="C8" s="9">
        <v>1</v>
      </c>
      <c r="D8" s="9">
        <v>92</v>
      </c>
      <c r="E8" s="9">
        <v>1</v>
      </c>
      <c r="F8" s="9">
        <v>90</v>
      </c>
      <c r="G8" s="9">
        <v>1</v>
      </c>
      <c r="H8" s="9">
        <v>90</v>
      </c>
      <c r="I8" s="9">
        <v>1</v>
      </c>
      <c r="J8" s="9"/>
      <c r="K8" s="10">
        <f>95*(B8*C8+D8*E8+F8*G8+H8*I8)/((C8+E8+G8+I8)*100)+J8</f>
        <v>87.162499999999994</v>
      </c>
    </row>
    <row r="9" spans="1:11" ht="15.75">
      <c r="A9" s="3" t="s">
        <v>262</v>
      </c>
      <c r="B9" s="4">
        <v>90</v>
      </c>
      <c r="C9" s="4">
        <v>1</v>
      </c>
      <c r="D9" s="4">
        <v>82</v>
      </c>
      <c r="E9" s="4">
        <v>1</v>
      </c>
      <c r="F9" s="4">
        <v>70</v>
      </c>
      <c r="G9" s="4">
        <v>1</v>
      </c>
      <c r="H9" s="4">
        <v>87</v>
      </c>
      <c r="I9" s="4">
        <v>1</v>
      </c>
      <c r="J9" s="4"/>
      <c r="K9" s="5">
        <f>95*(B9*C9+D9*E9+F9*G9+H9*I9)/((C9+E9+G9+I9)*100)+J9</f>
        <v>78.137500000000003</v>
      </c>
    </row>
    <row r="10" spans="1:11" ht="15.75">
      <c r="A10" s="3" t="s">
        <v>261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4">
        <v>1</v>
      </c>
      <c r="J10" s="4"/>
      <c r="K10" s="5"/>
    </row>
    <row r="11" spans="1:11" ht="15.75">
      <c r="A11" s="3" t="s">
        <v>263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4">
        <v>1</v>
      </c>
      <c r="J11" s="4"/>
      <c r="K11" s="5"/>
    </row>
    <row r="12" spans="1:11" ht="15.75">
      <c r="A12" s="3" t="s">
        <v>264</v>
      </c>
      <c r="B12" s="4"/>
      <c r="C12" s="4">
        <v>1</v>
      </c>
      <c r="D12" s="4"/>
      <c r="E12" s="4">
        <v>1</v>
      </c>
      <c r="F12" s="4"/>
      <c r="G12" s="4">
        <v>1</v>
      </c>
      <c r="H12" s="4"/>
      <c r="I12" s="4">
        <v>1</v>
      </c>
      <c r="J12" s="4"/>
      <c r="K12" s="5"/>
    </row>
    <row r="13" spans="1:11" ht="15.7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>
      <c r="A15" s="6" t="s">
        <v>14</v>
      </c>
      <c r="B15" s="4"/>
      <c r="C15" s="4"/>
      <c r="D15" s="4"/>
      <c r="E15" s="4"/>
      <c r="F15" s="4"/>
      <c r="G15" s="4"/>
      <c r="H15" s="4"/>
      <c r="I15" s="4"/>
      <c r="J15" s="4"/>
      <c r="K15" s="5">
        <f>AVERAGE(K7:K12)</f>
        <v>85.024999999999991</v>
      </c>
    </row>
    <row r="16" spans="1:11" ht="15.7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5.75">
      <c r="A17" s="3" t="s">
        <v>15</v>
      </c>
      <c r="B17" s="4" t="s">
        <v>136</v>
      </c>
      <c r="C17" s="4">
        <f>B17*0.4</f>
        <v>2.4000000000000004</v>
      </c>
      <c r="D17" s="4"/>
      <c r="E17" s="4"/>
      <c r="F17" s="4"/>
      <c r="G17" s="4"/>
      <c r="H17" s="4"/>
      <c r="I17" s="4"/>
      <c r="J17" s="4"/>
      <c r="K17" s="4"/>
    </row>
  </sheetData>
  <sortState xmlns:xlrd2="http://schemas.microsoft.com/office/spreadsheetml/2017/richdata2" ref="A7:K12">
    <sortCondition descending="1" ref="K7:K12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5"/>
  <sheetViews>
    <sheetView tabSelected="1" topLeftCell="A4" workbookViewId="0">
      <selection activeCell="A8" sqref="A8:K8"/>
    </sheetView>
  </sheetViews>
  <sheetFormatPr defaultRowHeight="15"/>
  <cols>
    <col min="1" max="1" width="47" customWidth="1"/>
    <col min="11" max="11" width="15" customWidth="1"/>
  </cols>
  <sheetData>
    <row r="2" spans="1:11">
      <c r="A2" s="14" t="s">
        <v>17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29.94999999999999" customHeight="1">
      <c r="A5" s="16" t="s">
        <v>2</v>
      </c>
      <c r="B5" s="16" t="s">
        <v>18</v>
      </c>
      <c r="C5" s="18"/>
      <c r="D5" s="16" t="s">
        <v>19</v>
      </c>
      <c r="E5" s="18"/>
      <c r="F5" s="16" t="s">
        <v>20</v>
      </c>
      <c r="G5" s="18"/>
      <c r="H5" s="16" t="s">
        <v>21</v>
      </c>
      <c r="I5" s="18"/>
      <c r="J5" s="16" t="s">
        <v>6</v>
      </c>
      <c r="K5" s="16" t="s">
        <v>7</v>
      </c>
    </row>
    <row r="6" spans="1:11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7"/>
      <c r="K6" s="17"/>
    </row>
    <row r="7" spans="1:11" ht="15.75">
      <c r="A7" s="8" t="s">
        <v>22</v>
      </c>
      <c r="B7" s="9">
        <v>90</v>
      </c>
      <c r="C7" s="9">
        <v>1</v>
      </c>
      <c r="D7" s="9">
        <v>95</v>
      </c>
      <c r="E7" s="9">
        <v>1</v>
      </c>
      <c r="F7" s="9">
        <v>87</v>
      </c>
      <c r="G7" s="9">
        <v>1</v>
      </c>
      <c r="H7" s="9">
        <v>70</v>
      </c>
      <c r="I7" s="9">
        <v>1</v>
      </c>
      <c r="J7" s="9">
        <v>1</v>
      </c>
      <c r="K7" s="10">
        <f>95*(B7*C7+D7*E7+F7*G7+H7*I7)/((C7+E7+G7+I7)*100)+J7</f>
        <v>82.224999999999994</v>
      </c>
    </row>
    <row r="8" spans="1:11" ht="15.75">
      <c r="A8" s="11" t="s">
        <v>24</v>
      </c>
      <c r="B8" s="12">
        <v>80</v>
      </c>
      <c r="C8" s="12">
        <v>1</v>
      </c>
      <c r="D8" s="12">
        <v>95</v>
      </c>
      <c r="E8" s="12">
        <v>1</v>
      </c>
      <c r="F8" s="12">
        <v>70</v>
      </c>
      <c r="G8" s="12">
        <v>1</v>
      </c>
      <c r="H8" s="12">
        <v>66</v>
      </c>
      <c r="I8" s="12">
        <v>1</v>
      </c>
      <c r="J8" s="12"/>
      <c r="K8" s="13">
        <f>95*(B8*C8+D8*E8+F8*G8+H8*I8)/((C8+E8+G8+I8)*100)+J8</f>
        <v>73.862499999999997</v>
      </c>
    </row>
    <row r="9" spans="1:11" ht="15.75">
      <c r="A9" s="3" t="s">
        <v>23</v>
      </c>
      <c r="B9" s="4"/>
      <c r="C9" s="4">
        <v>1</v>
      </c>
      <c r="D9" s="4"/>
      <c r="E9" s="4">
        <v>1</v>
      </c>
      <c r="F9" s="4"/>
      <c r="G9" s="4">
        <v>1</v>
      </c>
      <c r="H9" s="4"/>
      <c r="I9" s="4">
        <v>1</v>
      </c>
      <c r="J9" s="4"/>
      <c r="K9" s="5"/>
    </row>
    <row r="10" spans="1:11" ht="15.75">
      <c r="A10" s="3" t="s">
        <v>25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4">
        <v>1</v>
      </c>
      <c r="J10" s="4"/>
      <c r="K10" s="5"/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>
      <c r="A13" s="6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5">
        <f>AVERAGE(K7:K10)</f>
        <v>78.043749999999989</v>
      </c>
    </row>
    <row r="14" spans="1:11" ht="15.7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>
      <c r="A15" s="3" t="s">
        <v>15</v>
      </c>
      <c r="B15" s="4" t="s">
        <v>16</v>
      </c>
      <c r="C15" s="4">
        <f>B15*0.4</f>
        <v>1.6</v>
      </c>
      <c r="D15" s="4"/>
      <c r="E15" s="4"/>
      <c r="F15" s="4"/>
      <c r="G15" s="4"/>
      <c r="H15" s="4"/>
      <c r="I15" s="4"/>
      <c r="J15" s="4"/>
      <c r="K15" s="4"/>
    </row>
  </sheetData>
  <sortState xmlns:xlrd2="http://schemas.microsoft.com/office/spreadsheetml/2017/richdata2" ref="A7:K10">
    <sortCondition descending="1" ref="K7:K10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M17"/>
  <sheetViews>
    <sheetView topLeftCell="A5" workbookViewId="0">
      <selection activeCell="L8" sqref="L8"/>
    </sheetView>
  </sheetViews>
  <sheetFormatPr defaultRowHeight="15"/>
  <cols>
    <col min="1" max="1" width="47" customWidth="1"/>
    <col min="13" max="13" width="15" customWidth="1"/>
  </cols>
  <sheetData>
    <row r="2" spans="1:13">
      <c r="A2" s="14" t="s">
        <v>267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5" spans="1:13" ht="129.94999999999999" customHeight="1">
      <c r="A5" s="16" t="s">
        <v>2</v>
      </c>
      <c r="B5" s="16" t="s">
        <v>268</v>
      </c>
      <c r="C5" s="18"/>
      <c r="D5" s="16" t="s">
        <v>113</v>
      </c>
      <c r="E5" s="18"/>
      <c r="F5" s="16" t="s">
        <v>269</v>
      </c>
      <c r="G5" s="18"/>
      <c r="H5" s="16" t="s">
        <v>270</v>
      </c>
      <c r="I5" s="18"/>
      <c r="J5" s="16" t="s">
        <v>271</v>
      </c>
      <c r="K5" s="18"/>
      <c r="L5" s="16" t="s">
        <v>6</v>
      </c>
      <c r="M5" s="16" t="s">
        <v>7</v>
      </c>
    </row>
    <row r="6" spans="1:13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" t="s">
        <v>8</v>
      </c>
      <c r="K6" s="1" t="s">
        <v>9</v>
      </c>
      <c r="L6" s="17"/>
      <c r="M6" s="17"/>
    </row>
    <row r="7" spans="1:13" ht="15.75">
      <c r="A7" s="8" t="s">
        <v>277</v>
      </c>
      <c r="B7" s="9">
        <v>95</v>
      </c>
      <c r="C7" s="9">
        <v>1</v>
      </c>
      <c r="D7" s="9">
        <v>95</v>
      </c>
      <c r="E7" s="9">
        <v>1</v>
      </c>
      <c r="F7" s="9">
        <v>90</v>
      </c>
      <c r="G7" s="9">
        <v>1</v>
      </c>
      <c r="H7" s="9">
        <v>90</v>
      </c>
      <c r="I7" s="9">
        <v>1</v>
      </c>
      <c r="J7" s="9">
        <v>92</v>
      </c>
      <c r="K7" s="9">
        <v>1</v>
      </c>
      <c r="L7" s="9">
        <v>5</v>
      </c>
      <c r="M7" s="10">
        <f>95*(B7*C7+D7*E7+F7*G7+H7*I7+J7*K7)/((C7+E7+G7+I7+K7)*100)+L7</f>
        <v>92.78</v>
      </c>
    </row>
    <row r="8" spans="1:13" ht="15.75">
      <c r="A8" s="8" t="s">
        <v>276</v>
      </c>
      <c r="B8" s="9">
        <v>86</v>
      </c>
      <c r="C8" s="9">
        <v>1</v>
      </c>
      <c r="D8" s="9">
        <v>90</v>
      </c>
      <c r="E8" s="9">
        <v>1</v>
      </c>
      <c r="F8" s="9">
        <v>80</v>
      </c>
      <c r="G8" s="9">
        <v>1</v>
      </c>
      <c r="H8" s="9">
        <v>80</v>
      </c>
      <c r="I8" s="9">
        <v>1</v>
      </c>
      <c r="J8" s="9">
        <v>80</v>
      </c>
      <c r="K8" s="9">
        <v>1</v>
      </c>
      <c r="L8" s="9"/>
      <c r="M8" s="10">
        <f>95*(B8*C8+D8*E8+F8*G8+H8*I8+J8*K8)/((C8+E8+G8+I8+K8)*100)+L8</f>
        <v>79.040000000000006</v>
      </c>
    </row>
    <row r="9" spans="1:13" ht="15.75">
      <c r="A9" s="3" t="s">
        <v>273</v>
      </c>
      <c r="B9" s="4">
        <v>80</v>
      </c>
      <c r="C9" s="4">
        <v>1</v>
      </c>
      <c r="D9" s="4">
        <v>85</v>
      </c>
      <c r="E9" s="4">
        <v>1</v>
      </c>
      <c r="F9" s="4">
        <v>75</v>
      </c>
      <c r="G9" s="4">
        <v>1</v>
      </c>
      <c r="H9" s="4">
        <v>75</v>
      </c>
      <c r="I9" s="4">
        <v>1</v>
      </c>
      <c r="J9" s="4">
        <v>75</v>
      </c>
      <c r="K9" s="4">
        <v>1</v>
      </c>
      <c r="L9" s="4"/>
      <c r="M9" s="5">
        <f>95*(B9*C9+D9*E9+F9*G9+H9*I9+J9*K9)/((C9+E9+G9+I9+K9)*100)+L9</f>
        <v>74.099999999999994</v>
      </c>
    </row>
    <row r="10" spans="1:13" ht="15.75">
      <c r="A10" s="3" t="s">
        <v>272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4">
        <v>1</v>
      </c>
      <c r="J10" s="4"/>
      <c r="K10" s="4">
        <v>1</v>
      </c>
      <c r="L10" s="4"/>
      <c r="M10" s="5"/>
    </row>
    <row r="11" spans="1:13" ht="15.75">
      <c r="A11" s="3" t="s">
        <v>274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4">
        <v>1</v>
      </c>
      <c r="J11" s="4"/>
      <c r="K11" s="4">
        <v>1</v>
      </c>
      <c r="L11" s="4"/>
      <c r="M11" s="5"/>
    </row>
    <row r="12" spans="1:13" ht="15.75">
      <c r="A12" s="3" t="s">
        <v>275</v>
      </c>
      <c r="B12" s="4"/>
      <c r="C12" s="4">
        <v>1</v>
      </c>
      <c r="D12" s="4"/>
      <c r="E12" s="4">
        <v>1</v>
      </c>
      <c r="F12" s="4"/>
      <c r="G12" s="4">
        <v>1</v>
      </c>
      <c r="H12" s="4"/>
      <c r="I12" s="4">
        <v>1</v>
      </c>
      <c r="J12" s="4"/>
      <c r="K12" s="4">
        <v>1</v>
      </c>
      <c r="L12" s="4"/>
      <c r="M12" s="5"/>
    </row>
    <row r="13" spans="1:13" ht="15.7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.75">
      <c r="A15" s="6" t="s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">
        <f>AVERAGE(M7:M12)</f>
        <v>81.973333333333329</v>
      </c>
    </row>
    <row r="16" spans="1:13" ht="15.7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.75">
      <c r="A17" s="3" t="s">
        <v>15</v>
      </c>
      <c r="B17" s="4" t="s">
        <v>136</v>
      </c>
      <c r="C17" s="4">
        <f>B17*0.4</f>
        <v>2.4000000000000004</v>
      </c>
      <c r="D17" s="4"/>
      <c r="E17" s="4"/>
      <c r="F17" s="4"/>
      <c r="G17" s="4"/>
      <c r="H17" s="4"/>
      <c r="I17" s="4"/>
      <c r="J17" s="4"/>
      <c r="K17" s="4"/>
      <c r="L17" s="4"/>
      <c r="M17" s="4"/>
    </row>
  </sheetData>
  <sortState xmlns:xlrd2="http://schemas.microsoft.com/office/spreadsheetml/2017/richdata2" ref="A7:M12">
    <sortCondition descending="1" ref="M7:M12"/>
  </sortState>
  <mergeCells count="9">
    <mergeCell ref="M5:M6"/>
    <mergeCell ref="A2:M2"/>
    <mergeCell ref="L5:L6"/>
    <mergeCell ref="A5:A6"/>
    <mergeCell ref="J5:K5"/>
    <mergeCell ref="B5:C5"/>
    <mergeCell ref="F5:G5"/>
    <mergeCell ref="D5:E5"/>
    <mergeCell ref="H5:I5"/>
  </mergeCells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K16"/>
  <sheetViews>
    <sheetView workbookViewId="0">
      <selection activeCell="C12" sqref="C12"/>
    </sheetView>
  </sheetViews>
  <sheetFormatPr defaultRowHeight="15"/>
  <cols>
    <col min="1" max="1" width="47" customWidth="1"/>
    <col min="11" max="11" width="15" customWidth="1"/>
  </cols>
  <sheetData>
    <row r="2" spans="1:11">
      <c r="A2" s="14" t="s">
        <v>278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29.94999999999999" customHeight="1">
      <c r="A5" s="16" t="s">
        <v>2</v>
      </c>
      <c r="B5" s="16" t="s">
        <v>257</v>
      </c>
      <c r="C5" s="18"/>
      <c r="D5" s="16" t="s">
        <v>258</v>
      </c>
      <c r="E5" s="18"/>
      <c r="F5" s="16" t="s">
        <v>259</v>
      </c>
      <c r="G5" s="18"/>
      <c r="H5" s="16" t="s">
        <v>260</v>
      </c>
      <c r="I5" s="18"/>
      <c r="J5" s="16" t="s">
        <v>6</v>
      </c>
      <c r="K5" s="16" t="s">
        <v>7</v>
      </c>
    </row>
    <row r="6" spans="1:11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7"/>
      <c r="K6" s="17"/>
    </row>
    <row r="7" spans="1:11" ht="15.75">
      <c r="A7" s="8" t="s">
        <v>282</v>
      </c>
      <c r="B7" s="9">
        <v>97</v>
      </c>
      <c r="C7" s="9">
        <v>1</v>
      </c>
      <c r="D7" s="9">
        <v>92</v>
      </c>
      <c r="E7" s="9">
        <v>1</v>
      </c>
      <c r="F7" s="9">
        <v>95</v>
      </c>
      <c r="G7" s="9">
        <v>1</v>
      </c>
      <c r="H7" s="9">
        <v>93</v>
      </c>
      <c r="I7" s="9">
        <v>1</v>
      </c>
      <c r="J7" s="9"/>
      <c r="K7" s="10">
        <f>95*(B7*C7+D7*E7+F7*G7+H7*I7)/((C7+E7+G7+I7)*100)+J7</f>
        <v>89.537499999999994</v>
      </c>
    </row>
    <row r="8" spans="1:11" ht="15.75">
      <c r="A8" s="8" t="s">
        <v>280</v>
      </c>
      <c r="B8" s="9">
        <v>97</v>
      </c>
      <c r="C8" s="9">
        <v>1</v>
      </c>
      <c r="D8" s="9">
        <v>92</v>
      </c>
      <c r="E8" s="9">
        <v>1</v>
      </c>
      <c r="F8" s="9">
        <v>95</v>
      </c>
      <c r="G8" s="9">
        <v>1</v>
      </c>
      <c r="H8" s="9">
        <v>90</v>
      </c>
      <c r="I8" s="9">
        <v>1</v>
      </c>
      <c r="J8" s="9"/>
      <c r="K8" s="10">
        <f>95*(B8*C8+D8*E8+F8*G8+H8*I8)/((C8+E8+G8+I8)*100)+J8</f>
        <v>88.825000000000003</v>
      </c>
    </row>
    <row r="9" spans="1:11" ht="15.75">
      <c r="A9" s="3" t="s">
        <v>283</v>
      </c>
      <c r="B9" s="4">
        <v>90</v>
      </c>
      <c r="C9" s="4">
        <v>1</v>
      </c>
      <c r="D9" s="4">
        <v>90</v>
      </c>
      <c r="E9" s="4">
        <v>1</v>
      </c>
      <c r="F9" s="4">
        <v>75</v>
      </c>
      <c r="G9" s="4">
        <v>1</v>
      </c>
      <c r="H9" s="4">
        <v>70</v>
      </c>
      <c r="I9" s="4">
        <v>1</v>
      </c>
      <c r="J9" s="4"/>
      <c r="K9" s="13">
        <f>95*(B9*C9+D9*E9+F9*G9+H9*I9)/((C9+E9+G9+I9)*100)+J9</f>
        <v>77.1875</v>
      </c>
    </row>
    <row r="10" spans="1:11" ht="15.75">
      <c r="A10" s="3" t="s">
        <v>279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4">
        <v>1</v>
      </c>
      <c r="J10" s="4"/>
      <c r="K10" s="13"/>
    </row>
    <row r="11" spans="1:11" ht="15.75">
      <c r="A11" s="3" t="s">
        <v>281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4">
        <v>1</v>
      </c>
      <c r="J11" s="4"/>
      <c r="K11" s="13"/>
    </row>
    <row r="12" spans="1:11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>
      <c r="A14" s="6" t="s">
        <v>14</v>
      </c>
      <c r="B14" s="4"/>
      <c r="C14" s="4"/>
      <c r="D14" s="4"/>
      <c r="E14" s="4"/>
      <c r="F14" s="4"/>
      <c r="G14" s="4"/>
      <c r="H14" s="4"/>
      <c r="I14" s="4"/>
      <c r="J14" s="4"/>
      <c r="K14" s="5">
        <f>AVERAGE(K7:K11)</f>
        <v>85.183333333333337</v>
      </c>
    </row>
    <row r="15" spans="1:11" ht="15.7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.75">
      <c r="A16" s="3" t="s">
        <v>15</v>
      </c>
      <c r="B16" s="4" t="s">
        <v>46</v>
      </c>
      <c r="C16" s="4">
        <f>B16*0.4</f>
        <v>2</v>
      </c>
      <c r="D16" s="4"/>
      <c r="E16" s="4"/>
      <c r="F16" s="4"/>
      <c r="G16" s="4"/>
      <c r="H16" s="4"/>
      <c r="I16" s="4"/>
      <c r="J16" s="4"/>
      <c r="K16" s="4"/>
    </row>
  </sheetData>
  <sortState xmlns:xlrd2="http://schemas.microsoft.com/office/spreadsheetml/2017/richdata2" ref="A7:K11">
    <sortCondition descending="1" ref="K7:K11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I14"/>
  <sheetViews>
    <sheetView topLeftCell="A5" workbookViewId="0">
      <selection activeCell="I9" sqref="I9"/>
    </sheetView>
  </sheetViews>
  <sheetFormatPr defaultRowHeight="15"/>
  <cols>
    <col min="1" max="1" width="47" customWidth="1"/>
    <col min="9" max="9" width="15" customWidth="1"/>
  </cols>
  <sheetData>
    <row r="2" spans="1:9">
      <c r="A2" s="14" t="s">
        <v>284</v>
      </c>
      <c r="B2" s="15"/>
      <c r="C2" s="15"/>
      <c r="D2" s="15"/>
      <c r="E2" s="15"/>
      <c r="F2" s="15"/>
      <c r="G2" s="15"/>
      <c r="H2" s="15"/>
      <c r="I2" s="15"/>
    </row>
    <row r="5" spans="1:9" ht="129.94999999999999" customHeight="1">
      <c r="A5" s="16" t="s">
        <v>2</v>
      </c>
      <c r="B5" s="16" t="s">
        <v>38</v>
      </c>
      <c r="C5" s="18"/>
      <c r="D5" s="16" t="s">
        <v>39</v>
      </c>
      <c r="E5" s="18"/>
      <c r="F5" s="16" t="s">
        <v>120</v>
      </c>
      <c r="G5" s="18"/>
      <c r="H5" s="16" t="s">
        <v>6</v>
      </c>
      <c r="I5" s="16" t="s">
        <v>7</v>
      </c>
    </row>
    <row r="6" spans="1:9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7"/>
      <c r="I6" s="17"/>
    </row>
    <row r="7" spans="1:9" ht="15.75">
      <c r="A7" s="8" t="s">
        <v>286</v>
      </c>
      <c r="B7" s="9">
        <v>90</v>
      </c>
      <c r="C7" s="9">
        <v>1</v>
      </c>
      <c r="D7" s="9">
        <v>85</v>
      </c>
      <c r="E7" s="9">
        <v>1</v>
      </c>
      <c r="F7" s="9">
        <v>95</v>
      </c>
      <c r="G7" s="9">
        <v>1</v>
      </c>
      <c r="H7" s="9"/>
      <c r="I7" s="10">
        <f>95*(B7*C7+D7*E7+F7*G7)/((C7+E7+G7)*100)+H7</f>
        <v>85.5</v>
      </c>
    </row>
    <row r="8" spans="1:9" ht="15.75">
      <c r="A8" s="3" t="s">
        <v>287</v>
      </c>
      <c r="B8" s="4">
        <v>80</v>
      </c>
      <c r="C8" s="4">
        <v>1</v>
      </c>
      <c r="D8" s="4">
        <v>90</v>
      </c>
      <c r="E8" s="4">
        <v>1</v>
      </c>
      <c r="F8" s="4">
        <v>80</v>
      </c>
      <c r="G8" s="4">
        <v>1</v>
      </c>
      <c r="H8" s="4"/>
      <c r="I8" s="5">
        <f>95*(B8*C8+D8*E8+F8*G8)/((C8+E8+G8)*100)+H8</f>
        <v>79.166666666666671</v>
      </c>
    </row>
    <row r="9" spans="1:9" ht="15.75">
      <c r="A9" s="3" t="s">
        <v>285</v>
      </c>
      <c r="B9" s="4"/>
      <c r="C9" s="4">
        <v>1</v>
      </c>
      <c r="D9" s="4"/>
      <c r="E9" s="4">
        <v>1</v>
      </c>
      <c r="F9" s="4"/>
      <c r="G9" s="4">
        <v>1</v>
      </c>
      <c r="H9" s="4"/>
      <c r="I9" s="5"/>
    </row>
    <row r="10" spans="1:9" ht="15.75">
      <c r="A10" s="3"/>
      <c r="B10" s="4"/>
      <c r="C10" s="4"/>
      <c r="D10" s="4"/>
      <c r="E10" s="4"/>
      <c r="F10" s="4"/>
      <c r="G10" s="4"/>
      <c r="H10" s="4"/>
      <c r="I10" s="4"/>
    </row>
    <row r="11" spans="1:9" ht="15.75">
      <c r="A11" s="3"/>
      <c r="B11" s="4"/>
      <c r="C11" s="4"/>
      <c r="D11" s="4"/>
      <c r="E11" s="4"/>
      <c r="F11" s="4"/>
      <c r="G11" s="4"/>
      <c r="H11" s="4"/>
      <c r="I11" s="4"/>
    </row>
    <row r="12" spans="1:9" ht="15.75">
      <c r="A12" s="6" t="s">
        <v>14</v>
      </c>
      <c r="B12" s="4"/>
      <c r="C12" s="4"/>
      <c r="D12" s="4"/>
      <c r="E12" s="4"/>
      <c r="F12" s="4"/>
      <c r="G12" s="4"/>
      <c r="H12" s="4"/>
      <c r="I12" s="5">
        <f>AVERAGE(I7:I9)</f>
        <v>82.333333333333343</v>
      </c>
    </row>
    <row r="13" spans="1:9" ht="15.75">
      <c r="A13" s="3"/>
      <c r="B13" s="4"/>
      <c r="C13" s="4"/>
      <c r="D13" s="4"/>
      <c r="E13" s="4"/>
      <c r="F13" s="4"/>
      <c r="G13" s="4"/>
      <c r="H13" s="4"/>
      <c r="I13" s="4"/>
    </row>
    <row r="14" spans="1:9" ht="15.75">
      <c r="A14" s="3" t="s">
        <v>15</v>
      </c>
      <c r="B14" s="4" t="s">
        <v>118</v>
      </c>
      <c r="C14" s="4">
        <f>B14*0.4</f>
        <v>1.2000000000000002</v>
      </c>
      <c r="D14" s="4"/>
      <c r="E14" s="4"/>
      <c r="F14" s="4"/>
      <c r="G14" s="4"/>
      <c r="H14" s="4"/>
      <c r="I14" s="4"/>
    </row>
  </sheetData>
  <sortState xmlns:xlrd2="http://schemas.microsoft.com/office/spreadsheetml/2017/richdata2" ref="A7:I9">
    <sortCondition descending="1" ref="I7:I9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K15"/>
  <sheetViews>
    <sheetView zoomScale="57" workbookViewId="0">
      <selection activeCell="T23" sqref="T23"/>
    </sheetView>
  </sheetViews>
  <sheetFormatPr defaultRowHeight="15"/>
  <cols>
    <col min="1" max="1" width="47" customWidth="1"/>
    <col min="11" max="11" width="15" customWidth="1"/>
  </cols>
  <sheetData>
    <row r="2" spans="1:11">
      <c r="A2" s="14" t="s">
        <v>288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29.94999999999999" customHeight="1">
      <c r="A5" s="16" t="s">
        <v>2</v>
      </c>
      <c r="B5" s="16" t="s">
        <v>289</v>
      </c>
      <c r="C5" s="18"/>
      <c r="D5" s="16" t="s">
        <v>50</v>
      </c>
      <c r="E5" s="18"/>
      <c r="F5" s="16" t="s">
        <v>290</v>
      </c>
      <c r="G5" s="18"/>
      <c r="H5" s="16" t="s">
        <v>291</v>
      </c>
      <c r="I5" s="18"/>
      <c r="J5" s="16" t="s">
        <v>6</v>
      </c>
      <c r="K5" s="16" t="s">
        <v>7</v>
      </c>
    </row>
    <row r="6" spans="1:11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7"/>
      <c r="K6" s="17"/>
    </row>
    <row r="7" spans="1:11" ht="15.75">
      <c r="A7" s="8" t="s">
        <v>294</v>
      </c>
      <c r="B7" s="9">
        <v>78</v>
      </c>
      <c r="C7" s="9">
        <v>1</v>
      </c>
      <c r="D7" s="9">
        <v>90</v>
      </c>
      <c r="E7" s="9">
        <v>1</v>
      </c>
      <c r="F7" s="9">
        <v>78</v>
      </c>
      <c r="G7" s="9">
        <v>1</v>
      </c>
      <c r="H7" s="9">
        <v>78</v>
      </c>
      <c r="I7" s="9">
        <v>1</v>
      </c>
      <c r="J7" s="9"/>
      <c r="K7" s="10">
        <f>95*(B7*C7+D7*E7+F7*G7+H7*I7)/((C7+E7+G7+I7)*100)+J7</f>
        <v>76.95</v>
      </c>
    </row>
    <row r="8" spans="1:11" ht="15.75">
      <c r="A8" s="3" t="s">
        <v>295</v>
      </c>
      <c r="B8" s="4">
        <v>75</v>
      </c>
      <c r="C8" s="4">
        <v>1</v>
      </c>
      <c r="D8" s="4">
        <v>90</v>
      </c>
      <c r="E8" s="4">
        <v>1</v>
      </c>
      <c r="F8" s="4">
        <v>75</v>
      </c>
      <c r="G8" s="4">
        <v>1</v>
      </c>
      <c r="H8" s="4">
        <v>80</v>
      </c>
      <c r="I8" s="4">
        <v>1</v>
      </c>
      <c r="J8" s="4"/>
      <c r="K8" s="5">
        <f>95*(B8*C8+D8*E8+F8*G8+H8*I8)/((C8+E8+G8+I8)*100)+J8</f>
        <v>76</v>
      </c>
    </row>
    <row r="9" spans="1:11" ht="15.75">
      <c r="A9" s="3" t="s">
        <v>292</v>
      </c>
      <c r="B9" s="4">
        <v>75</v>
      </c>
      <c r="C9" s="4">
        <v>1</v>
      </c>
      <c r="D9" s="4">
        <v>90</v>
      </c>
      <c r="E9" s="4">
        <v>1</v>
      </c>
      <c r="F9" s="4">
        <v>75</v>
      </c>
      <c r="G9" s="4">
        <v>1</v>
      </c>
      <c r="H9" s="4">
        <v>78</v>
      </c>
      <c r="I9" s="4">
        <v>1</v>
      </c>
      <c r="J9" s="4"/>
      <c r="K9" s="5">
        <f>95*(B9*C9+D9*E9+F9*G9+H9*I9)/((C9+E9+G9+I9)*100)+J9</f>
        <v>75.525000000000006</v>
      </c>
    </row>
    <row r="10" spans="1:11" ht="15.75">
      <c r="A10" s="3" t="s">
        <v>293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4">
        <v>1</v>
      </c>
      <c r="J10" s="4"/>
      <c r="K10" s="5">
        <f>95*(B10*C10+D10*E10+F10*G10+H10*I10)/((C10+E10+G10+I10)*100)+J10</f>
        <v>0</v>
      </c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>
      <c r="A13" s="6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5">
        <f>AVERAGE(K7:K10)</f>
        <v>57.118749999999999</v>
      </c>
    </row>
    <row r="14" spans="1:11" ht="15.7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>
      <c r="A15" s="3" t="s">
        <v>15</v>
      </c>
      <c r="B15" s="4" t="s">
        <v>16</v>
      </c>
      <c r="C15" s="4">
        <f>B15*0.4</f>
        <v>1.6</v>
      </c>
      <c r="D15" s="4"/>
      <c r="E15" s="4"/>
      <c r="F15" s="4"/>
      <c r="G15" s="4"/>
      <c r="H15" s="4"/>
      <c r="I15" s="4"/>
      <c r="J15" s="4"/>
      <c r="K15" s="4"/>
    </row>
  </sheetData>
  <sortState xmlns:xlrd2="http://schemas.microsoft.com/office/spreadsheetml/2017/richdata2" ref="A7:K10">
    <sortCondition descending="1" ref="K7:K10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M14"/>
  <sheetViews>
    <sheetView zoomScale="63" workbookViewId="0">
      <selection activeCell="L9" sqref="L9"/>
    </sheetView>
  </sheetViews>
  <sheetFormatPr defaultRowHeight="15"/>
  <cols>
    <col min="1" max="1" width="47" customWidth="1"/>
    <col min="13" max="13" width="15" customWidth="1"/>
  </cols>
  <sheetData>
    <row r="2" spans="1:13">
      <c r="A2" s="14" t="s">
        <v>296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5" spans="1:13" ht="129.94999999999999" customHeight="1">
      <c r="A5" s="16" t="s">
        <v>2</v>
      </c>
      <c r="B5" s="16" t="s">
        <v>268</v>
      </c>
      <c r="C5" s="18"/>
      <c r="D5" s="16" t="s">
        <v>113</v>
      </c>
      <c r="E5" s="18"/>
      <c r="F5" s="16" t="s">
        <v>269</v>
      </c>
      <c r="G5" s="18"/>
      <c r="H5" s="16" t="s">
        <v>270</v>
      </c>
      <c r="I5" s="18"/>
      <c r="J5" s="16" t="s">
        <v>271</v>
      </c>
      <c r="K5" s="18"/>
      <c r="L5" s="16" t="s">
        <v>6</v>
      </c>
      <c r="M5" s="16" t="s">
        <v>7</v>
      </c>
    </row>
    <row r="6" spans="1:13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" t="s">
        <v>8</v>
      </c>
      <c r="K6" s="1" t="s">
        <v>9</v>
      </c>
      <c r="L6" s="17"/>
      <c r="M6" s="17"/>
    </row>
    <row r="7" spans="1:13" ht="15.75">
      <c r="A7" s="8" t="s">
        <v>299</v>
      </c>
      <c r="B7" s="9">
        <v>92</v>
      </c>
      <c r="C7" s="9">
        <v>1</v>
      </c>
      <c r="D7" s="9">
        <v>90</v>
      </c>
      <c r="E7" s="9">
        <v>1</v>
      </c>
      <c r="F7" s="9">
        <v>85</v>
      </c>
      <c r="G7" s="9">
        <v>1</v>
      </c>
      <c r="H7" s="9">
        <v>85</v>
      </c>
      <c r="I7" s="9">
        <v>1</v>
      </c>
      <c r="J7" s="9">
        <v>90</v>
      </c>
      <c r="K7" s="9">
        <v>1</v>
      </c>
      <c r="L7" s="9"/>
      <c r="M7" s="10">
        <f>95*(B7*C7+D7*E7+F7*G7+H7*I7+J7*K7)/((C7+E7+G7+I7+K7)*100)+L7</f>
        <v>83.98</v>
      </c>
    </row>
    <row r="8" spans="1:13" ht="15.75">
      <c r="A8" s="3" t="s">
        <v>298</v>
      </c>
      <c r="B8" s="4">
        <v>86</v>
      </c>
      <c r="C8" s="4">
        <v>1</v>
      </c>
      <c r="D8" s="4">
        <v>70</v>
      </c>
      <c r="E8" s="4">
        <v>1</v>
      </c>
      <c r="F8" s="4">
        <v>75</v>
      </c>
      <c r="G8" s="4">
        <v>1</v>
      </c>
      <c r="H8" s="4">
        <v>75</v>
      </c>
      <c r="I8" s="4">
        <v>1</v>
      </c>
      <c r="J8" s="4">
        <v>75</v>
      </c>
      <c r="K8" s="4">
        <v>1</v>
      </c>
      <c r="L8" s="4">
        <v>1</v>
      </c>
      <c r="M8" s="5">
        <f>95*(B8*C8+D8*E8+F8*G8+H8*I8+J8*K8)/((C8+E8+G8+I8+K8)*100)+L8</f>
        <v>73.39</v>
      </c>
    </row>
    <row r="9" spans="1:13" ht="15.75">
      <c r="A9" s="3" t="s">
        <v>297</v>
      </c>
      <c r="B9" s="4"/>
      <c r="C9" s="4">
        <v>1</v>
      </c>
      <c r="D9" s="4"/>
      <c r="E9" s="4">
        <v>1</v>
      </c>
      <c r="F9" s="4"/>
      <c r="G9" s="4">
        <v>1</v>
      </c>
      <c r="H9" s="4"/>
      <c r="I9" s="4">
        <v>1</v>
      </c>
      <c r="J9" s="4"/>
      <c r="K9" s="4">
        <v>1</v>
      </c>
      <c r="L9" s="4"/>
      <c r="M9" s="5"/>
    </row>
    <row r="10" spans="1:13" ht="15.7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>
      <c r="A12" s="6" t="s">
        <v>14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5">
        <f>AVERAGE(M7:M9)</f>
        <v>78.685000000000002</v>
      </c>
    </row>
    <row r="13" spans="1:13" ht="15.7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>
      <c r="A14" s="3" t="s">
        <v>15</v>
      </c>
      <c r="B14" s="4" t="s">
        <v>118</v>
      </c>
      <c r="C14" s="4">
        <f>B14*0.4</f>
        <v>1.2000000000000002</v>
      </c>
      <c r="D14" s="4"/>
      <c r="E14" s="4"/>
      <c r="F14" s="4"/>
      <c r="G14" s="4"/>
      <c r="H14" s="4"/>
      <c r="I14" s="4"/>
      <c r="J14" s="4"/>
      <c r="K14" s="4"/>
      <c r="L14" s="4"/>
      <c r="M14" s="4"/>
    </row>
  </sheetData>
  <sortState xmlns:xlrd2="http://schemas.microsoft.com/office/spreadsheetml/2017/richdata2" ref="A7:M9">
    <sortCondition descending="1" ref="M7:M9"/>
  </sortState>
  <mergeCells count="9">
    <mergeCell ref="M5:M6"/>
    <mergeCell ref="A2:M2"/>
    <mergeCell ref="L5:L6"/>
    <mergeCell ref="A5:A6"/>
    <mergeCell ref="J5:K5"/>
    <mergeCell ref="B5:C5"/>
    <mergeCell ref="F5:G5"/>
    <mergeCell ref="D5:E5"/>
    <mergeCell ref="H5:I5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0"/>
  <sheetViews>
    <sheetView topLeftCell="A6" workbookViewId="0">
      <selection activeCell="I7" sqref="A7:I8"/>
    </sheetView>
  </sheetViews>
  <sheetFormatPr defaultRowHeight="15"/>
  <cols>
    <col min="1" max="1" width="47" customWidth="1"/>
    <col min="9" max="9" width="15" customWidth="1"/>
  </cols>
  <sheetData>
    <row r="2" spans="1:9">
      <c r="A2" s="14" t="s">
        <v>26</v>
      </c>
      <c r="B2" s="15"/>
      <c r="C2" s="15"/>
      <c r="D2" s="15"/>
      <c r="E2" s="15"/>
      <c r="F2" s="15"/>
      <c r="G2" s="15"/>
      <c r="H2" s="15"/>
      <c r="I2" s="15"/>
    </row>
    <row r="5" spans="1:9" ht="129.94999999999999" customHeight="1">
      <c r="A5" s="16" t="s">
        <v>2</v>
      </c>
      <c r="B5" s="16" t="s">
        <v>3</v>
      </c>
      <c r="C5" s="18"/>
      <c r="D5" s="16" t="s">
        <v>4</v>
      </c>
      <c r="E5" s="18"/>
      <c r="F5" s="16" t="s">
        <v>5</v>
      </c>
      <c r="G5" s="18"/>
      <c r="H5" s="16" t="s">
        <v>6</v>
      </c>
      <c r="I5" s="16" t="s">
        <v>7</v>
      </c>
    </row>
    <row r="6" spans="1:9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7"/>
      <c r="I6" s="17"/>
    </row>
    <row r="7" spans="1:9" ht="15.75">
      <c r="A7" s="8" t="s">
        <v>34</v>
      </c>
      <c r="B7" s="9">
        <v>66</v>
      </c>
      <c r="C7" s="9">
        <v>1</v>
      </c>
      <c r="D7" s="9">
        <v>92</v>
      </c>
      <c r="E7" s="9">
        <v>1</v>
      </c>
      <c r="F7" s="9">
        <v>85</v>
      </c>
      <c r="G7" s="9">
        <v>1</v>
      </c>
      <c r="H7" s="9"/>
      <c r="I7" s="10">
        <f>95*(B7*C7+D7*E7+F7*G7)/((C7+E7+G7)*100)+H7</f>
        <v>76.95</v>
      </c>
    </row>
    <row r="8" spans="1:9" ht="15.75">
      <c r="A8" s="8" t="s">
        <v>28</v>
      </c>
      <c r="B8" s="9">
        <v>60</v>
      </c>
      <c r="C8" s="9">
        <v>1</v>
      </c>
      <c r="D8" s="9">
        <v>91</v>
      </c>
      <c r="E8" s="9">
        <v>1</v>
      </c>
      <c r="F8" s="9">
        <v>70</v>
      </c>
      <c r="G8" s="9">
        <v>1</v>
      </c>
      <c r="H8" s="9"/>
      <c r="I8" s="10">
        <f>95*(B8*C8+D8*E8+F8*G8)/((C8+E8+G8)*100)+H8</f>
        <v>69.983333333333334</v>
      </c>
    </row>
    <row r="9" spans="1:9" ht="15.75">
      <c r="A9" s="3" t="s">
        <v>27</v>
      </c>
      <c r="B9" s="4"/>
      <c r="C9" s="4">
        <v>1</v>
      </c>
      <c r="D9" s="4"/>
      <c r="E9" s="4">
        <v>1</v>
      </c>
      <c r="F9" s="4"/>
      <c r="G9" s="4">
        <v>1</v>
      </c>
      <c r="H9" s="4"/>
      <c r="I9" s="5"/>
    </row>
    <row r="10" spans="1:9" ht="15.75">
      <c r="A10" s="3" t="s">
        <v>29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5"/>
    </row>
    <row r="11" spans="1:9" ht="15.75">
      <c r="A11" s="3" t="s">
        <v>30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5"/>
    </row>
    <row r="12" spans="1:9" ht="15.75">
      <c r="A12" s="3" t="s">
        <v>31</v>
      </c>
      <c r="B12" s="4"/>
      <c r="C12" s="4">
        <v>1</v>
      </c>
      <c r="D12" s="4"/>
      <c r="E12" s="4">
        <v>1</v>
      </c>
      <c r="F12" s="4"/>
      <c r="G12" s="4">
        <v>1</v>
      </c>
      <c r="H12" s="4"/>
      <c r="I12" s="5"/>
    </row>
    <row r="13" spans="1:9" ht="15.75">
      <c r="A13" s="3" t="s">
        <v>32</v>
      </c>
      <c r="B13" s="4"/>
      <c r="C13" s="4">
        <v>1</v>
      </c>
      <c r="D13" s="4"/>
      <c r="E13" s="4">
        <v>1</v>
      </c>
      <c r="F13" s="4"/>
      <c r="G13" s="4">
        <v>1</v>
      </c>
      <c r="H13" s="4"/>
      <c r="I13" s="5"/>
    </row>
    <row r="14" spans="1:9" ht="15.75">
      <c r="A14" s="3" t="s">
        <v>33</v>
      </c>
      <c r="B14" s="4"/>
      <c r="C14" s="4">
        <v>1</v>
      </c>
      <c r="D14" s="4"/>
      <c r="E14" s="4">
        <v>1</v>
      </c>
      <c r="F14" s="4"/>
      <c r="G14" s="4">
        <v>1</v>
      </c>
      <c r="H14" s="4"/>
      <c r="I14" s="5"/>
    </row>
    <row r="15" spans="1:9" ht="15.75">
      <c r="A15" s="3" t="s">
        <v>35</v>
      </c>
      <c r="B15" s="4"/>
      <c r="C15" s="4">
        <v>1</v>
      </c>
      <c r="D15" s="4"/>
      <c r="E15" s="4">
        <v>1</v>
      </c>
      <c r="F15" s="4"/>
      <c r="G15" s="4">
        <v>1</v>
      </c>
      <c r="H15" s="4"/>
      <c r="I15" s="5"/>
    </row>
    <row r="16" spans="1:9" ht="15.75">
      <c r="A16" s="3"/>
      <c r="B16" s="4"/>
      <c r="C16" s="4"/>
      <c r="D16" s="4"/>
      <c r="E16" s="4"/>
      <c r="F16" s="4"/>
      <c r="G16" s="4"/>
      <c r="H16" s="4"/>
      <c r="I16" s="4"/>
    </row>
    <row r="17" spans="1:9" ht="15.75">
      <c r="A17" s="3"/>
      <c r="B17" s="4"/>
      <c r="C17" s="4"/>
      <c r="D17" s="4"/>
      <c r="E17" s="4"/>
      <c r="F17" s="4"/>
      <c r="G17" s="4"/>
      <c r="H17" s="4"/>
      <c r="I17" s="4"/>
    </row>
    <row r="18" spans="1:9" ht="15.75">
      <c r="A18" s="6" t="s">
        <v>14</v>
      </c>
      <c r="B18" s="4"/>
      <c r="C18" s="4"/>
      <c r="D18" s="4"/>
      <c r="E18" s="4"/>
      <c r="F18" s="4"/>
      <c r="G18" s="4"/>
      <c r="H18" s="4"/>
      <c r="I18" s="5">
        <f>AVERAGE(I7:I15)</f>
        <v>73.466666666666669</v>
      </c>
    </row>
    <row r="19" spans="1:9" ht="15.75">
      <c r="A19" s="3"/>
      <c r="B19" s="4"/>
      <c r="C19" s="4"/>
      <c r="D19" s="4"/>
      <c r="E19" s="4"/>
      <c r="F19" s="4"/>
      <c r="G19" s="4"/>
      <c r="H19" s="4"/>
      <c r="I19" s="4"/>
    </row>
    <row r="20" spans="1:9" ht="15.75">
      <c r="A20" s="3" t="s">
        <v>15</v>
      </c>
      <c r="B20" s="4" t="s">
        <v>36</v>
      </c>
      <c r="C20" s="4">
        <f>B20*0.4</f>
        <v>3.6</v>
      </c>
      <c r="D20" s="4"/>
      <c r="E20" s="4"/>
      <c r="F20" s="4"/>
      <c r="G20" s="4"/>
      <c r="H20" s="4"/>
      <c r="I20" s="4"/>
    </row>
  </sheetData>
  <sortState xmlns:xlrd2="http://schemas.microsoft.com/office/spreadsheetml/2017/richdata2" ref="A7:I15">
    <sortCondition descending="1" ref="I7:I15"/>
  </sortState>
  <mergeCells count="7">
    <mergeCell ref="A2:I2"/>
    <mergeCell ref="I5:I6"/>
    <mergeCell ref="A5:A6"/>
    <mergeCell ref="H5:H6"/>
    <mergeCell ref="B5:C5"/>
    <mergeCell ref="F5:G5"/>
    <mergeCell ref="D5:E5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16"/>
  <sheetViews>
    <sheetView topLeftCell="A5" workbookViewId="0">
      <selection activeCell="H9" sqref="H9"/>
    </sheetView>
  </sheetViews>
  <sheetFormatPr defaultRowHeight="15"/>
  <cols>
    <col min="1" max="1" width="47" customWidth="1"/>
    <col min="9" max="9" width="15" customWidth="1"/>
  </cols>
  <sheetData>
    <row r="2" spans="1:9">
      <c r="A2" s="14" t="s">
        <v>37</v>
      </c>
      <c r="B2" s="15"/>
      <c r="C2" s="15"/>
      <c r="D2" s="15"/>
      <c r="E2" s="15"/>
      <c r="F2" s="15"/>
      <c r="G2" s="15"/>
      <c r="H2" s="15"/>
      <c r="I2" s="15"/>
    </row>
    <row r="5" spans="1:9" ht="129.94999999999999" customHeight="1">
      <c r="A5" s="16" t="s">
        <v>2</v>
      </c>
      <c r="B5" s="16" t="s">
        <v>38</v>
      </c>
      <c r="C5" s="18"/>
      <c r="D5" s="16" t="s">
        <v>39</v>
      </c>
      <c r="E5" s="18"/>
      <c r="F5" s="16" t="s">
        <v>40</v>
      </c>
      <c r="G5" s="18"/>
      <c r="H5" s="16" t="s">
        <v>6</v>
      </c>
      <c r="I5" s="16" t="s">
        <v>7</v>
      </c>
    </row>
    <row r="6" spans="1:9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7"/>
      <c r="I6" s="17"/>
    </row>
    <row r="7" spans="1:9" ht="15.75">
      <c r="A7" s="8" t="s">
        <v>41</v>
      </c>
      <c r="B7" s="9">
        <v>75</v>
      </c>
      <c r="C7" s="9">
        <v>1</v>
      </c>
      <c r="D7" s="9">
        <v>75</v>
      </c>
      <c r="E7" s="9">
        <v>1</v>
      </c>
      <c r="F7" s="9">
        <v>90</v>
      </c>
      <c r="G7" s="9">
        <v>1</v>
      </c>
      <c r="H7" s="9"/>
      <c r="I7" s="10">
        <f>95*(B7*C7+D7*E7+F7*G7)/((C7+E7+G7)*100)+H7</f>
        <v>76</v>
      </c>
    </row>
    <row r="8" spans="1:9" ht="15.75">
      <c r="A8" s="8" t="s">
        <v>43</v>
      </c>
      <c r="B8" s="9">
        <v>70</v>
      </c>
      <c r="C8" s="9">
        <v>1</v>
      </c>
      <c r="D8" s="9">
        <v>75</v>
      </c>
      <c r="E8" s="9">
        <v>1</v>
      </c>
      <c r="F8" s="9">
        <v>75</v>
      </c>
      <c r="G8" s="9">
        <v>1</v>
      </c>
      <c r="H8" s="9">
        <v>2</v>
      </c>
      <c r="I8" s="10">
        <f>95*(B8*C8+D8*E8+F8*G8)/((C8+E8+G8)*100)+H8</f>
        <v>71.666666666666671</v>
      </c>
    </row>
    <row r="9" spans="1:9" ht="15.75">
      <c r="A9" s="3" t="s">
        <v>42</v>
      </c>
      <c r="B9" s="4"/>
      <c r="C9" s="4">
        <v>1</v>
      </c>
      <c r="D9" s="4"/>
      <c r="E9" s="4">
        <v>1</v>
      </c>
      <c r="F9" s="4"/>
      <c r="G9" s="4">
        <v>1</v>
      </c>
      <c r="H9" s="4"/>
      <c r="I9" s="5"/>
    </row>
    <row r="10" spans="1:9" ht="15.75">
      <c r="A10" s="3" t="s">
        <v>44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5"/>
    </row>
    <row r="11" spans="1:9" ht="15.75">
      <c r="A11" s="3" t="s">
        <v>45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5"/>
    </row>
    <row r="12" spans="1:9" ht="15.75">
      <c r="A12" s="3"/>
      <c r="B12" s="4"/>
      <c r="C12" s="4"/>
      <c r="D12" s="4"/>
      <c r="E12" s="4"/>
      <c r="F12" s="4"/>
      <c r="G12" s="4"/>
      <c r="H12" s="4"/>
      <c r="I12" s="4"/>
    </row>
    <row r="13" spans="1:9" ht="15.75">
      <c r="A13" s="3"/>
      <c r="B13" s="4"/>
      <c r="C13" s="4"/>
      <c r="D13" s="4"/>
      <c r="E13" s="4"/>
      <c r="F13" s="4"/>
      <c r="G13" s="4"/>
      <c r="H13" s="4"/>
      <c r="I13" s="4"/>
    </row>
    <row r="14" spans="1:9" ht="15.75">
      <c r="A14" s="6" t="s">
        <v>14</v>
      </c>
      <c r="B14" s="4"/>
      <c r="C14" s="4"/>
      <c r="D14" s="4"/>
      <c r="E14" s="4"/>
      <c r="F14" s="4"/>
      <c r="G14" s="4"/>
      <c r="H14" s="4"/>
      <c r="I14" s="5">
        <f>AVERAGE(I7:I11)</f>
        <v>73.833333333333343</v>
      </c>
    </row>
    <row r="15" spans="1:9" ht="15.75">
      <c r="A15" s="3"/>
      <c r="B15" s="4"/>
      <c r="C15" s="4"/>
      <c r="D15" s="4"/>
      <c r="E15" s="4"/>
      <c r="F15" s="4"/>
      <c r="G15" s="4"/>
      <c r="H15" s="4"/>
      <c r="I15" s="4"/>
    </row>
    <row r="16" spans="1:9" ht="15.75">
      <c r="A16" s="3" t="s">
        <v>15</v>
      </c>
      <c r="B16" s="4" t="s">
        <v>46</v>
      </c>
      <c r="C16" s="4">
        <f>B16*0.4</f>
        <v>2</v>
      </c>
      <c r="D16" s="4"/>
      <c r="E16" s="4"/>
      <c r="F16" s="4"/>
      <c r="G16" s="4"/>
      <c r="H16" s="4"/>
      <c r="I16" s="4"/>
    </row>
  </sheetData>
  <sortState xmlns:xlrd2="http://schemas.microsoft.com/office/spreadsheetml/2017/richdata2" ref="A7:I11">
    <sortCondition descending="1" ref="I7:I11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16"/>
  <sheetViews>
    <sheetView topLeftCell="A5" workbookViewId="0">
      <selection activeCell="K9" sqref="K9:K11"/>
    </sheetView>
  </sheetViews>
  <sheetFormatPr defaultRowHeight="15"/>
  <cols>
    <col min="1" max="1" width="47" customWidth="1"/>
    <col min="11" max="11" width="15" customWidth="1"/>
  </cols>
  <sheetData>
    <row r="2" spans="1:11">
      <c r="A2" s="14" t="s">
        <v>47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29.94999999999999" customHeight="1">
      <c r="A5" s="16" t="s">
        <v>2</v>
      </c>
      <c r="B5" s="16" t="s">
        <v>48</v>
      </c>
      <c r="C5" s="18"/>
      <c r="D5" s="16" t="s">
        <v>49</v>
      </c>
      <c r="E5" s="18"/>
      <c r="F5" s="16" t="s">
        <v>50</v>
      </c>
      <c r="G5" s="18"/>
      <c r="H5" s="16" t="s">
        <v>51</v>
      </c>
      <c r="I5" s="18"/>
      <c r="J5" s="16" t="s">
        <v>6</v>
      </c>
      <c r="K5" s="16" t="s">
        <v>7</v>
      </c>
    </row>
    <row r="6" spans="1:11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7"/>
      <c r="K6" s="17"/>
    </row>
    <row r="7" spans="1:11" ht="15.75">
      <c r="A7" s="8" t="s">
        <v>55</v>
      </c>
      <c r="B7" s="9">
        <v>75</v>
      </c>
      <c r="C7" s="9">
        <v>1</v>
      </c>
      <c r="D7" s="9">
        <v>90</v>
      </c>
      <c r="E7" s="9">
        <v>1</v>
      </c>
      <c r="F7" s="9">
        <v>100</v>
      </c>
      <c r="G7" s="9">
        <v>1</v>
      </c>
      <c r="H7" s="9">
        <v>90</v>
      </c>
      <c r="I7" s="9">
        <v>1</v>
      </c>
      <c r="J7" s="9"/>
      <c r="K7" s="10">
        <f>95*(B7*C7+D7*E7+F7*G7+H7*I7)/((C7+E7+G7+I7)*100)+J7</f>
        <v>84.3125</v>
      </c>
    </row>
    <row r="8" spans="1:11" ht="15.75">
      <c r="A8" s="8" t="s">
        <v>52</v>
      </c>
      <c r="B8" s="9">
        <v>70</v>
      </c>
      <c r="C8" s="9">
        <v>1</v>
      </c>
      <c r="D8" s="9">
        <v>90</v>
      </c>
      <c r="E8" s="9">
        <v>1</v>
      </c>
      <c r="F8" s="9">
        <v>70</v>
      </c>
      <c r="G8" s="9">
        <v>1</v>
      </c>
      <c r="H8" s="9">
        <v>90</v>
      </c>
      <c r="I8" s="9">
        <v>1</v>
      </c>
      <c r="J8" s="9"/>
      <c r="K8" s="10">
        <f>95*(B8*C8+D8*E8+F8*G8+H8*I8)/((C8+E8+G8+I8)*100)+J8</f>
        <v>76</v>
      </c>
    </row>
    <row r="9" spans="1:11" ht="15.75">
      <c r="A9" s="3" t="s">
        <v>53</v>
      </c>
      <c r="B9" s="4"/>
      <c r="C9" s="4">
        <v>1</v>
      </c>
      <c r="D9" s="4"/>
      <c r="E9" s="4">
        <v>1</v>
      </c>
      <c r="F9" s="4"/>
      <c r="G9" s="4">
        <v>1</v>
      </c>
      <c r="H9" s="4"/>
      <c r="I9" s="4">
        <v>1</v>
      </c>
      <c r="J9" s="4"/>
      <c r="K9" s="5"/>
    </row>
    <row r="10" spans="1:11" ht="15.75">
      <c r="A10" s="3" t="s">
        <v>54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4">
        <v>1</v>
      </c>
      <c r="J10" s="4"/>
      <c r="K10" s="5"/>
    </row>
    <row r="11" spans="1:11" ht="15.75">
      <c r="A11" s="3" t="s">
        <v>56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4">
        <v>1</v>
      </c>
      <c r="J11" s="4"/>
      <c r="K11" s="5"/>
    </row>
    <row r="12" spans="1:11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>
      <c r="A14" s="6" t="s">
        <v>14</v>
      </c>
      <c r="B14" s="4"/>
      <c r="C14" s="4"/>
      <c r="D14" s="4"/>
      <c r="E14" s="4"/>
      <c r="F14" s="4"/>
      <c r="G14" s="4"/>
      <c r="H14" s="4"/>
      <c r="I14" s="4"/>
      <c r="J14" s="4"/>
      <c r="K14" s="5">
        <f>AVERAGE(K7:K11)</f>
        <v>80.15625</v>
      </c>
    </row>
    <row r="15" spans="1:11" ht="15.7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.75">
      <c r="A16" s="3" t="s">
        <v>15</v>
      </c>
      <c r="B16" s="4" t="s">
        <v>46</v>
      </c>
      <c r="C16" s="4">
        <f>B16*0.4</f>
        <v>2</v>
      </c>
      <c r="D16" s="4"/>
      <c r="E16" s="4"/>
      <c r="F16" s="4"/>
      <c r="G16" s="4"/>
      <c r="H16" s="4"/>
      <c r="I16" s="4"/>
      <c r="J16" s="4"/>
      <c r="K16" s="4"/>
    </row>
  </sheetData>
  <sortState xmlns:xlrd2="http://schemas.microsoft.com/office/spreadsheetml/2017/richdata2" ref="A7:K11">
    <sortCondition descending="1" ref="K7:K11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22"/>
  <sheetViews>
    <sheetView topLeftCell="A6" workbookViewId="0">
      <selection activeCell="K7" sqref="A7:K10"/>
    </sheetView>
  </sheetViews>
  <sheetFormatPr defaultRowHeight="15"/>
  <cols>
    <col min="1" max="1" width="47" customWidth="1"/>
    <col min="11" max="11" width="15" customWidth="1"/>
  </cols>
  <sheetData>
    <row r="2" spans="1:11">
      <c r="A2" s="14" t="s">
        <v>57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29.94999999999999" customHeight="1">
      <c r="A5" s="16" t="s">
        <v>2</v>
      </c>
      <c r="B5" s="16" t="s">
        <v>18</v>
      </c>
      <c r="C5" s="18"/>
      <c r="D5" s="16" t="s">
        <v>19</v>
      </c>
      <c r="E5" s="18"/>
      <c r="F5" s="16" t="s">
        <v>20</v>
      </c>
      <c r="G5" s="18"/>
      <c r="H5" s="16" t="s">
        <v>21</v>
      </c>
      <c r="I5" s="18"/>
      <c r="J5" s="16" t="s">
        <v>6</v>
      </c>
      <c r="K5" s="16" t="s">
        <v>7</v>
      </c>
    </row>
    <row r="6" spans="1:11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7"/>
      <c r="K6" s="17"/>
    </row>
    <row r="7" spans="1:11" ht="15.75">
      <c r="A7" s="8" t="s">
        <v>65</v>
      </c>
      <c r="B7" s="9">
        <v>80</v>
      </c>
      <c r="C7" s="9">
        <v>1</v>
      </c>
      <c r="D7" s="9">
        <v>95</v>
      </c>
      <c r="E7" s="9">
        <v>1</v>
      </c>
      <c r="F7" s="9">
        <v>77</v>
      </c>
      <c r="G7" s="9">
        <v>1</v>
      </c>
      <c r="H7" s="9">
        <v>75</v>
      </c>
      <c r="I7" s="9">
        <v>1</v>
      </c>
      <c r="J7" s="9"/>
      <c r="K7" s="10">
        <f>95*(B7*C7+D7*E7+F7*G7+H7*I7)/((C7+E7+G7+I7)*100)+J7</f>
        <v>77.662499999999994</v>
      </c>
    </row>
    <row r="8" spans="1:11" ht="15.75">
      <c r="A8" s="8" t="s">
        <v>59</v>
      </c>
      <c r="B8" s="9">
        <v>80</v>
      </c>
      <c r="C8" s="9">
        <v>1</v>
      </c>
      <c r="D8" s="9">
        <v>95</v>
      </c>
      <c r="E8" s="9">
        <v>1</v>
      </c>
      <c r="F8" s="9">
        <v>68</v>
      </c>
      <c r="G8" s="9">
        <v>1</v>
      </c>
      <c r="H8" s="9">
        <v>65</v>
      </c>
      <c r="I8" s="9">
        <v>1</v>
      </c>
      <c r="J8" s="9"/>
      <c r="K8" s="10">
        <f>95*(B8*C8+D8*E8+F8*G8+H8*I8)/((C8+E8+G8+I8)*100)+J8</f>
        <v>73.150000000000006</v>
      </c>
    </row>
    <row r="9" spans="1:11" ht="15.75">
      <c r="A9" s="8" t="s">
        <v>63</v>
      </c>
      <c r="B9" s="9">
        <v>80</v>
      </c>
      <c r="C9" s="9">
        <v>1</v>
      </c>
      <c r="D9" s="9">
        <v>94</v>
      </c>
      <c r="E9" s="9">
        <v>1</v>
      </c>
      <c r="F9" s="9">
        <v>62</v>
      </c>
      <c r="G9" s="9">
        <v>1</v>
      </c>
      <c r="H9" s="9">
        <v>70</v>
      </c>
      <c r="I9" s="9">
        <v>1</v>
      </c>
      <c r="J9" s="9"/>
      <c r="K9" s="10">
        <f>95*(B9*C9+D9*E9+F9*G9+H9*I9)/((C9+E9+G9+I9)*100)+J9</f>
        <v>72.674999999999997</v>
      </c>
    </row>
    <row r="10" spans="1:11" ht="15.75">
      <c r="A10" s="8" t="s">
        <v>67</v>
      </c>
      <c r="B10" s="9">
        <v>71</v>
      </c>
      <c r="C10" s="9">
        <v>1</v>
      </c>
      <c r="D10" s="9">
        <v>95</v>
      </c>
      <c r="E10" s="9">
        <v>1</v>
      </c>
      <c r="F10" s="9">
        <v>75</v>
      </c>
      <c r="G10" s="9">
        <v>1</v>
      </c>
      <c r="H10" s="9">
        <v>65</v>
      </c>
      <c r="I10" s="9">
        <v>1</v>
      </c>
      <c r="J10" s="9"/>
      <c r="K10" s="10">
        <f>95*(B10*C10+D10*E10+F10*G10+H10*I10)/((C10+E10+G10+I10)*100)+J10</f>
        <v>72.674999999999997</v>
      </c>
    </row>
    <row r="11" spans="1:11" ht="15.75">
      <c r="A11" s="3" t="s">
        <v>58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4">
        <v>1</v>
      </c>
      <c r="J11" s="4"/>
      <c r="K11" s="5"/>
    </row>
    <row r="12" spans="1:11" ht="15.75">
      <c r="A12" s="3" t="s">
        <v>60</v>
      </c>
      <c r="B12" s="4"/>
      <c r="C12" s="4">
        <v>1</v>
      </c>
      <c r="D12" s="4"/>
      <c r="E12" s="4">
        <v>1</v>
      </c>
      <c r="F12" s="4"/>
      <c r="G12" s="4">
        <v>1</v>
      </c>
      <c r="H12" s="4"/>
      <c r="I12" s="4">
        <v>1</v>
      </c>
      <c r="J12" s="4"/>
      <c r="K12" s="5"/>
    </row>
    <row r="13" spans="1:11" ht="15.75">
      <c r="A13" s="3" t="s">
        <v>61</v>
      </c>
      <c r="B13" s="4"/>
      <c r="C13" s="4">
        <v>1</v>
      </c>
      <c r="D13" s="4"/>
      <c r="E13" s="4">
        <v>1</v>
      </c>
      <c r="F13" s="4"/>
      <c r="G13" s="4">
        <v>1</v>
      </c>
      <c r="H13" s="4"/>
      <c r="I13" s="4">
        <v>1</v>
      </c>
      <c r="J13" s="4"/>
      <c r="K13" s="5"/>
    </row>
    <row r="14" spans="1:11" ht="15.75">
      <c r="A14" s="3" t="s">
        <v>62</v>
      </c>
      <c r="B14" s="4"/>
      <c r="C14" s="4">
        <v>1</v>
      </c>
      <c r="D14" s="4"/>
      <c r="E14" s="4">
        <v>1</v>
      </c>
      <c r="F14" s="4"/>
      <c r="G14" s="4">
        <v>1</v>
      </c>
      <c r="H14" s="4"/>
      <c r="I14" s="4">
        <v>1</v>
      </c>
      <c r="J14" s="4"/>
      <c r="K14" s="5"/>
    </row>
    <row r="15" spans="1:11" ht="15.75">
      <c r="A15" s="3" t="s">
        <v>64</v>
      </c>
      <c r="B15" s="4"/>
      <c r="C15" s="4">
        <v>1</v>
      </c>
      <c r="D15" s="4"/>
      <c r="E15" s="4">
        <v>1</v>
      </c>
      <c r="F15" s="4"/>
      <c r="G15" s="4">
        <v>1</v>
      </c>
      <c r="H15" s="4"/>
      <c r="I15" s="4">
        <v>1</v>
      </c>
      <c r="J15" s="4"/>
      <c r="K15" s="5"/>
    </row>
    <row r="16" spans="1:11" ht="15.75">
      <c r="A16" s="3" t="s">
        <v>66</v>
      </c>
      <c r="B16" s="4"/>
      <c r="C16" s="4">
        <v>1</v>
      </c>
      <c r="D16" s="4"/>
      <c r="E16" s="4">
        <v>1</v>
      </c>
      <c r="F16" s="4"/>
      <c r="G16" s="4">
        <v>1</v>
      </c>
      <c r="H16" s="4"/>
      <c r="I16" s="4">
        <v>1</v>
      </c>
      <c r="J16" s="4"/>
      <c r="K16" s="5"/>
    </row>
    <row r="17" spans="1:11" ht="15.75">
      <c r="A17" s="3" t="s">
        <v>68</v>
      </c>
      <c r="B17" s="4"/>
      <c r="C17" s="4">
        <v>1</v>
      </c>
      <c r="D17" s="4"/>
      <c r="E17" s="4">
        <v>1</v>
      </c>
      <c r="F17" s="4"/>
      <c r="G17" s="4">
        <v>1</v>
      </c>
      <c r="H17" s="4"/>
      <c r="I17" s="4">
        <v>1</v>
      </c>
      <c r="J17" s="4"/>
      <c r="K17" s="5"/>
    </row>
    <row r="18" spans="1:11" ht="15.7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5.7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5.75">
      <c r="A20" s="6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5">
        <f>AVERAGE(K7:K17)</f>
        <v>74.040625000000006</v>
      </c>
    </row>
    <row r="21" spans="1:11" ht="15.7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15.75">
      <c r="A22" s="3" t="s">
        <v>15</v>
      </c>
      <c r="B22" s="4" t="s">
        <v>69</v>
      </c>
      <c r="C22" s="4">
        <f>B22*0.4</f>
        <v>4.4000000000000004</v>
      </c>
      <c r="D22" s="4"/>
      <c r="E22" s="4"/>
      <c r="F22" s="4"/>
      <c r="G22" s="4"/>
      <c r="H22" s="4"/>
      <c r="I22" s="4"/>
      <c r="J22" s="4"/>
      <c r="K22" s="4"/>
    </row>
  </sheetData>
  <sortState xmlns:xlrd2="http://schemas.microsoft.com/office/spreadsheetml/2017/richdata2" ref="A7:K17">
    <sortCondition descending="1" ref="K7:K17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19"/>
  <sheetViews>
    <sheetView topLeftCell="A6" workbookViewId="0">
      <selection activeCell="I7" sqref="A7:I8"/>
    </sheetView>
  </sheetViews>
  <sheetFormatPr defaultRowHeight="15"/>
  <cols>
    <col min="1" max="1" width="47" customWidth="1"/>
    <col min="9" max="9" width="15" customWidth="1"/>
  </cols>
  <sheetData>
    <row r="2" spans="1:9">
      <c r="A2" s="14" t="s">
        <v>70</v>
      </c>
      <c r="B2" s="15"/>
      <c r="C2" s="15"/>
      <c r="D2" s="15"/>
      <c r="E2" s="15"/>
      <c r="F2" s="15"/>
      <c r="G2" s="15"/>
      <c r="H2" s="15"/>
      <c r="I2" s="15"/>
    </row>
    <row r="5" spans="1:9" ht="129.94999999999999" customHeight="1">
      <c r="A5" s="16" t="s">
        <v>2</v>
      </c>
      <c r="B5" s="16" t="s">
        <v>38</v>
      </c>
      <c r="C5" s="18"/>
      <c r="D5" s="16" t="s">
        <v>71</v>
      </c>
      <c r="E5" s="18"/>
      <c r="F5" s="16" t="s">
        <v>39</v>
      </c>
      <c r="G5" s="18"/>
      <c r="H5" s="16" t="s">
        <v>6</v>
      </c>
      <c r="I5" s="16" t="s">
        <v>7</v>
      </c>
    </row>
    <row r="6" spans="1:9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7"/>
      <c r="I6" s="17"/>
    </row>
    <row r="7" spans="1:9" ht="15.75">
      <c r="A7" s="8" t="s">
        <v>73</v>
      </c>
      <c r="B7" s="9">
        <v>85</v>
      </c>
      <c r="C7" s="9">
        <v>1</v>
      </c>
      <c r="D7" s="9">
        <v>85</v>
      </c>
      <c r="E7" s="9">
        <v>1</v>
      </c>
      <c r="F7" s="9">
        <v>75</v>
      </c>
      <c r="G7" s="9">
        <v>1</v>
      </c>
      <c r="H7" s="9"/>
      <c r="I7" s="10">
        <f>95*(B7*C7+D7*E7+F7*G7)/((C7+E7+G7)*100)+H7</f>
        <v>77.583333333333329</v>
      </c>
    </row>
    <row r="8" spans="1:9" ht="15.75">
      <c r="A8" s="8" t="s">
        <v>75</v>
      </c>
      <c r="B8" s="9">
        <v>80</v>
      </c>
      <c r="C8" s="9">
        <v>1</v>
      </c>
      <c r="D8" s="9">
        <v>72</v>
      </c>
      <c r="E8" s="9">
        <v>1</v>
      </c>
      <c r="F8" s="9">
        <v>75</v>
      </c>
      <c r="G8" s="9">
        <v>1</v>
      </c>
      <c r="H8" s="9"/>
      <c r="I8" s="10">
        <f>95*(B8*C8+D8*E8+F8*G8)/((C8+E8+G8)*100)+H8</f>
        <v>71.88333333333334</v>
      </c>
    </row>
    <row r="9" spans="1:9" ht="15.75">
      <c r="A9" s="3" t="s">
        <v>72</v>
      </c>
      <c r="B9" s="4"/>
      <c r="C9" s="4">
        <v>1</v>
      </c>
      <c r="D9" s="4"/>
      <c r="E9" s="4">
        <v>1</v>
      </c>
      <c r="F9" s="4"/>
      <c r="G9" s="4">
        <v>1</v>
      </c>
      <c r="H9" s="4"/>
      <c r="I9" s="5"/>
    </row>
    <row r="10" spans="1:9" ht="15.75">
      <c r="A10" s="3" t="s">
        <v>74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5"/>
    </row>
    <row r="11" spans="1:9" ht="15.75">
      <c r="A11" s="3" t="s">
        <v>76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5"/>
    </row>
    <row r="12" spans="1:9" ht="15.75">
      <c r="A12" s="3" t="s">
        <v>77</v>
      </c>
      <c r="B12" s="4"/>
      <c r="C12" s="4">
        <v>1</v>
      </c>
      <c r="D12" s="4"/>
      <c r="E12" s="4">
        <v>1</v>
      </c>
      <c r="F12" s="4"/>
      <c r="G12" s="4">
        <v>1</v>
      </c>
      <c r="H12" s="4"/>
      <c r="I12" s="5"/>
    </row>
    <row r="13" spans="1:9" ht="15.75">
      <c r="A13" s="3" t="s">
        <v>78</v>
      </c>
      <c r="B13" s="4"/>
      <c r="C13" s="4">
        <v>1</v>
      </c>
      <c r="D13" s="4"/>
      <c r="E13" s="4">
        <v>1</v>
      </c>
      <c r="F13" s="4"/>
      <c r="G13" s="4">
        <v>1</v>
      </c>
      <c r="H13" s="4"/>
      <c r="I13" s="5"/>
    </row>
    <row r="14" spans="1:9" ht="15.75">
      <c r="A14" s="3" t="s">
        <v>79</v>
      </c>
      <c r="B14" s="4"/>
      <c r="C14" s="4">
        <v>1</v>
      </c>
      <c r="D14" s="4"/>
      <c r="E14" s="4">
        <v>1</v>
      </c>
      <c r="F14" s="4"/>
      <c r="G14" s="4">
        <v>1</v>
      </c>
      <c r="H14" s="4"/>
      <c r="I14" s="5"/>
    </row>
    <row r="15" spans="1:9" ht="15.75">
      <c r="A15" s="3"/>
      <c r="B15" s="4"/>
      <c r="C15" s="4"/>
      <c r="D15" s="4"/>
      <c r="E15" s="4"/>
      <c r="F15" s="4"/>
      <c r="G15" s="4"/>
      <c r="H15" s="4"/>
      <c r="I15" s="4"/>
    </row>
    <row r="16" spans="1:9" ht="15.75">
      <c r="A16" s="3"/>
      <c r="B16" s="4"/>
      <c r="C16" s="4"/>
      <c r="D16" s="4"/>
      <c r="E16" s="4"/>
      <c r="F16" s="4"/>
      <c r="G16" s="4"/>
      <c r="H16" s="4"/>
      <c r="I16" s="4"/>
    </row>
    <row r="17" spans="1:9" ht="15.75">
      <c r="A17" s="6" t="s">
        <v>14</v>
      </c>
      <c r="B17" s="4"/>
      <c r="C17" s="4"/>
      <c r="D17" s="4"/>
      <c r="E17" s="4"/>
      <c r="F17" s="4"/>
      <c r="G17" s="4"/>
      <c r="H17" s="4"/>
      <c r="I17" s="5">
        <f>AVERAGE(I7:I14)</f>
        <v>74.733333333333334</v>
      </c>
    </row>
    <row r="18" spans="1:9" ht="15.75">
      <c r="A18" s="3"/>
      <c r="B18" s="4"/>
      <c r="C18" s="4"/>
      <c r="D18" s="4"/>
      <c r="E18" s="4"/>
      <c r="F18" s="4"/>
      <c r="G18" s="4"/>
      <c r="H18" s="4"/>
      <c r="I18" s="4"/>
    </row>
    <row r="19" spans="1:9" ht="15.75">
      <c r="A19" s="3" t="s">
        <v>15</v>
      </c>
      <c r="B19" s="4" t="s">
        <v>80</v>
      </c>
      <c r="C19" s="4">
        <f>B19*0.4</f>
        <v>3.2</v>
      </c>
      <c r="D19" s="4"/>
      <c r="E19" s="4"/>
      <c r="F19" s="4"/>
      <c r="G19" s="4"/>
      <c r="H19" s="4"/>
      <c r="I19" s="4"/>
    </row>
  </sheetData>
  <sortState xmlns:xlrd2="http://schemas.microsoft.com/office/spreadsheetml/2017/richdata2" ref="A7:I14">
    <sortCondition descending="1" ref="I7:I14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21"/>
  <sheetViews>
    <sheetView topLeftCell="A4" zoomScale="81" workbookViewId="0">
      <selection activeCell="A7" sqref="A7:K10"/>
    </sheetView>
  </sheetViews>
  <sheetFormatPr defaultRowHeight="15"/>
  <cols>
    <col min="1" max="1" width="47" customWidth="1"/>
    <col min="11" max="11" width="15" customWidth="1"/>
  </cols>
  <sheetData>
    <row r="2" spans="1:11">
      <c r="A2" s="14" t="s">
        <v>81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29.94999999999999" customHeight="1">
      <c r="A5" s="16" t="s">
        <v>2</v>
      </c>
      <c r="B5" s="16" t="s">
        <v>82</v>
      </c>
      <c r="C5" s="18"/>
      <c r="D5" s="16" t="s">
        <v>50</v>
      </c>
      <c r="E5" s="18"/>
      <c r="F5" s="16" t="s">
        <v>83</v>
      </c>
      <c r="G5" s="18"/>
      <c r="H5" s="16" t="s">
        <v>84</v>
      </c>
      <c r="I5" s="18"/>
      <c r="J5" s="16" t="s">
        <v>6</v>
      </c>
      <c r="K5" s="16" t="s">
        <v>7</v>
      </c>
    </row>
    <row r="6" spans="1:11" ht="15.95" customHeight="1">
      <c r="A6" s="17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7"/>
      <c r="K6" s="17"/>
    </row>
    <row r="7" spans="1:11" ht="15.75">
      <c r="A7" s="8" t="s">
        <v>94</v>
      </c>
      <c r="B7" s="9">
        <v>97</v>
      </c>
      <c r="C7" s="9">
        <v>1</v>
      </c>
      <c r="D7" s="9">
        <v>95</v>
      </c>
      <c r="E7" s="9">
        <v>1</v>
      </c>
      <c r="F7" s="9">
        <v>96</v>
      </c>
      <c r="G7" s="9">
        <v>1</v>
      </c>
      <c r="H7" s="9">
        <v>96</v>
      </c>
      <c r="I7" s="9">
        <v>1</v>
      </c>
      <c r="J7" s="9"/>
      <c r="K7" s="10">
        <f t="shared" ref="K7:K16" si="0">95*(B7*C7+D7*E7+F7*G7+H7*I7)/((C7+E7+G7+I7)*100)+J7</f>
        <v>91.2</v>
      </c>
    </row>
    <row r="8" spans="1:11" ht="15.75">
      <c r="A8" s="8" t="s">
        <v>93</v>
      </c>
      <c r="B8" s="9">
        <v>84</v>
      </c>
      <c r="C8" s="9">
        <v>1</v>
      </c>
      <c r="D8" s="9">
        <v>82</v>
      </c>
      <c r="E8" s="9">
        <v>1</v>
      </c>
      <c r="F8" s="9">
        <v>83</v>
      </c>
      <c r="G8" s="9">
        <v>1</v>
      </c>
      <c r="H8" s="9">
        <v>83</v>
      </c>
      <c r="I8" s="9">
        <v>1</v>
      </c>
      <c r="J8" s="9"/>
      <c r="K8" s="10">
        <f t="shared" si="0"/>
        <v>78.849999999999994</v>
      </c>
    </row>
    <row r="9" spans="1:11" ht="15.75">
      <c r="A9" s="8" t="s">
        <v>85</v>
      </c>
      <c r="B9" s="9">
        <v>80</v>
      </c>
      <c r="C9" s="9">
        <v>1</v>
      </c>
      <c r="D9" s="9">
        <v>80</v>
      </c>
      <c r="E9" s="9">
        <v>1</v>
      </c>
      <c r="F9" s="9">
        <v>81</v>
      </c>
      <c r="G9" s="9">
        <v>1</v>
      </c>
      <c r="H9" s="9">
        <v>81</v>
      </c>
      <c r="I9" s="9">
        <v>1</v>
      </c>
      <c r="J9" s="9"/>
      <c r="K9" s="10">
        <f t="shared" si="0"/>
        <v>76.474999999999994</v>
      </c>
    </row>
    <row r="10" spans="1:11" ht="15.75">
      <c r="A10" s="8" t="s">
        <v>87</v>
      </c>
      <c r="B10" s="9">
        <v>81</v>
      </c>
      <c r="C10" s="9">
        <v>1</v>
      </c>
      <c r="D10" s="9">
        <v>80</v>
      </c>
      <c r="E10" s="9">
        <v>1</v>
      </c>
      <c r="F10" s="9">
        <v>80</v>
      </c>
      <c r="G10" s="9">
        <v>1</v>
      </c>
      <c r="H10" s="9">
        <v>80</v>
      </c>
      <c r="I10" s="9">
        <v>1</v>
      </c>
      <c r="J10" s="9"/>
      <c r="K10" s="10">
        <f t="shared" si="0"/>
        <v>76.237499999999997</v>
      </c>
    </row>
    <row r="11" spans="1:11" ht="15.75">
      <c r="A11" s="11" t="s">
        <v>88</v>
      </c>
      <c r="B11" s="12">
        <v>75</v>
      </c>
      <c r="C11" s="12">
        <v>1</v>
      </c>
      <c r="D11" s="12">
        <v>74</v>
      </c>
      <c r="E11" s="12">
        <v>1</v>
      </c>
      <c r="F11" s="12">
        <v>73</v>
      </c>
      <c r="G11" s="12">
        <v>1</v>
      </c>
      <c r="H11" s="12">
        <v>73</v>
      </c>
      <c r="I11" s="12">
        <v>1</v>
      </c>
      <c r="J11" s="12"/>
      <c r="K11" s="13">
        <f t="shared" si="0"/>
        <v>70.0625</v>
      </c>
    </row>
    <row r="12" spans="1:11" ht="15.75">
      <c r="A12" s="11" t="s">
        <v>89</v>
      </c>
      <c r="B12" s="12">
        <v>75</v>
      </c>
      <c r="C12" s="12">
        <v>1</v>
      </c>
      <c r="D12" s="12">
        <v>74</v>
      </c>
      <c r="E12" s="12">
        <v>1</v>
      </c>
      <c r="F12" s="12">
        <v>72</v>
      </c>
      <c r="G12" s="12">
        <v>1</v>
      </c>
      <c r="H12" s="12">
        <v>72</v>
      </c>
      <c r="I12" s="12">
        <v>1</v>
      </c>
      <c r="J12" s="12"/>
      <c r="K12" s="13">
        <f t="shared" si="0"/>
        <v>69.587500000000006</v>
      </c>
    </row>
    <row r="13" spans="1:11" ht="15.75">
      <c r="A13" s="11" t="s">
        <v>90</v>
      </c>
      <c r="B13" s="12">
        <v>75</v>
      </c>
      <c r="C13" s="12">
        <v>1</v>
      </c>
      <c r="D13" s="12">
        <v>74</v>
      </c>
      <c r="E13" s="12">
        <v>1</v>
      </c>
      <c r="F13" s="12">
        <v>72</v>
      </c>
      <c r="G13" s="12">
        <v>1</v>
      </c>
      <c r="H13" s="12">
        <v>72</v>
      </c>
      <c r="I13" s="12">
        <v>1</v>
      </c>
      <c r="J13" s="12"/>
      <c r="K13" s="13">
        <f t="shared" si="0"/>
        <v>69.587500000000006</v>
      </c>
    </row>
    <row r="14" spans="1:11" ht="15.75">
      <c r="A14" s="11" t="s">
        <v>91</v>
      </c>
      <c r="B14" s="12">
        <v>72</v>
      </c>
      <c r="C14" s="12">
        <v>1</v>
      </c>
      <c r="D14" s="12">
        <v>73</v>
      </c>
      <c r="E14" s="12">
        <v>1</v>
      </c>
      <c r="F14" s="12">
        <v>71</v>
      </c>
      <c r="G14" s="12">
        <v>1</v>
      </c>
      <c r="H14" s="12">
        <v>71</v>
      </c>
      <c r="I14" s="12">
        <v>1</v>
      </c>
      <c r="J14" s="12"/>
      <c r="K14" s="13">
        <f t="shared" si="0"/>
        <v>68.162499999999994</v>
      </c>
    </row>
    <row r="15" spans="1:11" ht="15.75">
      <c r="A15" s="11" t="s">
        <v>92</v>
      </c>
      <c r="B15" s="12">
        <v>72</v>
      </c>
      <c r="C15" s="12">
        <v>1</v>
      </c>
      <c r="D15" s="12">
        <v>73</v>
      </c>
      <c r="E15" s="12">
        <v>1</v>
      </c>
      <c r="F15" s="12">
        <v>71</v>
      </c>
      <c r="G15" s="12">
        <v>1</v>
      </c>
      <c r="H15" s="12">
        <v>71</v>
      </c>
      <c r="I15" s="12">
        <v>1</v>
      </c>
      <c r="J15" s="12"/>
      <c r="K15" s="13">
        <f t="shared" si="0"/>
        <v>68.162499999999994</v>
      </c>
    </row>
    <row r="16" spans="1:11" ht="15.75">
      <c r="A16" s="11" t="s">
        <v>86</v>
      </c>
      <c r="B16" s="12"/>
      <c r="C16" s="12">
        <v>1</v>
      </c>
      <c r="D16" s="12"/>
      <c r="E16" s="12">
        <v>1</v>
      </c>
      <c r="F16" s="12"/>
      <c r="G16" s="12">
        <v>1</v>
      </c>
      <c r="H16" s="12"/>
      <c r="I16" s="12">
        <v>1</v>
      </c>
      <c r="J16" s="12"/>
      <c r="K16" s="13">
        <f t="shared" si="0"/>
        <v>0</v>
      </c>
    </row>
    <row r="17" spans="1:11" ht="15.7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5.7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5.75">
      <c r="A19" s="6" t="s">
        <v>14</v>
      </c>
      <c r="B19" s="4"/>
      <c r="C19" s="4"/>
      <c r="D19" s="4"/>
      <c r="E19" s="4"/>
      <c r="F19" s="4"/>
      <c r="G19" s="4"/>
      <c r="H19" s="4"/>
      <c r="I19" s="4"/>
      <c r="J19" s="4"/>
      <c r="K19" s="5">
        <f>AVERAGE(K7:K16)</f>
        <v>66.83250000000001</v>
      </c>
    </row>
    <row r="20" spans="1:11" ht="15.7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5.75">
      <c r="A21" s="3" t="s">
        <v>15</v>
      </c>
      <c r="B21" s="4" t="s">
        <v>95</v>
      </c>
      <c r="C21" s="4">
        <f>B21*0.4</f>
        <v>4</v>
      </c>
      <c r="D21" s="4"/>
      <c r="E21" s="4"/>
      <c r="F21" s="4"/>
      <c r="G21" s="4"/>
      <c r="H21" s="4"/>
      <c r="I21" s="4"/>
      <c r="J21" s="4"/>
      <c r="K21" s="4"/>
    </row>
  </sheetData>
  <sortState xmlns:xlrd2="http://schemas.microsoft.com/office/spreadsheetml/2017/richdata2" ref="A7:K16">
    <sortCondition descending="1" ref="K7:K16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34</vt:i4>
      </vt:variant>
    </vt:vector>
  </HeadingPairs>
  <TitlesOfParts>
    <vt:vector size="34" baseType="lpstr">
      <vt:lpstr>Середній бал</vt:lpstr>
      <vt:lpstr>АВ-21</vt:lpstr>
      <vt:lpstr>АВ-22</vt:lpstr>
      <vt:lpstr>АВ-22ск</vt:lpstr>
      <vt:lpstr>АВ-23</vt:lpstr>
      <vt:lpstr>АВ-23м</vt:lpstr>
      <vt:lpstr>АВ-23ск</vt:lpstr>
      <vt:lpstr>ГМ-23</vt:lpstr>
      <vt:lpstr>ГМ-23м</vt:lpstr>
      <vt:lpstr>ГМ-23ск</vt:lpstr>
      <vt:lpstr>ГР-22</vt:lpstr>
      <vt:lpstr>ГР-23</vt:lpstr>
      <vt:lpstr>ГР-23ск</vt:lpstr>
      <vt:lpstr>ЕПА-21</vt:lpstr>
      <vt:lpstr>ЕПА-22</vt:lpstr>
      <vt:lpstr>ЕПА-22ск</vt:lpstr>
      <vt:lpstr>ЕПА-23</vt:lpstr>
      <vt:lpstr>ЕПА-23м</vt:lpstr>
      <vt:lpstr>ЕПА-23ск</vt:lpstr>
      <vt:lpstr>МО-21</vt:lpstr>
      <vt:lpstr>МО-22</vt:lpstr>
      <vt:lpstr>МО-22ск</vt:lpstr>
      <vt:lpstr>МТ-23</vt:lpstr>
      <vt:lpstr>МТ-23м</vt:lpstr>
      <vt:lpstr>МТ-23ск</vt:lpstr>
      <vt:lpstr>МЧМ-21</vt:lpstr>
      <vt:lpstr>МЧМ-22</vt:lpstr>
      <vt:lpstr>МЧМ-22ск</vt:lpstr>
      <vt:lpstr>ХТ-21</vt:lpstr>
      <vt:lpstr>ХТ-22</vt:lpstr>
      <vt:lpstr>ХТ-22ск</vt:lpstr>
      <vt:lpstr>ХТ-23</vt:lpstr>
      <vt:lpstr>ХТ-23м</vt:lpstr>
      <vt:lpstr>ХТ-23ск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 CSK</cp:lastModifiedBy>
  <dcterms:created xsi:type="dcterms:W3CDTF">2024-07-04T14:24:48Z</dcterms:created>
  <dcterms:modified xsi:type="dcterms:W3CDTF">2024-07-10T11:59:46Z</dcterms:modified>
</cp:coreProperties>
</file>